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c17\Desktop\CHAMADA PÚBLICA 2024\CHAMADA PÚBLICA\"/>
    </mc:Choice>
  </mc:AlternateContent>
  <xr:revisionPtr revIDLastSave="0" documentId="13_ncr:1_{0894F128-B4C3-4A8A-83E8-90AD9393CB27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TOTAL" sheetId="6" r:id="rId1"/>
    <sheet name="FUNDAMENTAL" sheetId="5" r:id="rId2"/>
    <sheet name="INFANTIL" sheetId="9" r:id="rId3"/>
    <sheet name="VERBAS FUNDAMENTAL" sheetId="7" r:id="rId4"/>
    <sheet name="VERBA INFANTIL" sheetId="13" r:id="rId5"/>
    <sheet name="ITENS" sheetId="11" r:id="rId6"/>
    <sheet name="MÉDIA DE PREÇO" sheetId="10" r:id="rId7"/>
  </sheets>
  <definedNames>
    <definedName name="_xlnm.Print_Area" localSheetId="1">FUNDAMENTAL!$A$1:$R$34</definedName>
    <definedName name="_xlnm.Print_Area" localSheetId="2">INFANTIL!$A$1:$O$38</definedName>
    <definedName name="_xlnm.Print_Area" localSheetId="0">TOTAL!$A$1:$N$34</definedName>
    <definedName name="_xlnm.Print_Area" localSheetId="4">'VERBA INFANTIL'!$A$1:$O$39</definedName>
    <definedName name="_xlnm.Print_Area" localSheetId="3">'VERBAS FUNDAMENTAL'!$A$2:$P$31</definedName>
  </definedNames>
  <calcPr calcId="191029"/>
</workbook>
</file>

<file path=xl/calcChain.xml><?xml version="1.0" encoding="utf-8"?>
<calcChain xmlns="http://schemas.openxmlformats.org/spreadsheetml/2006/main">
  <c r="O29" i="6" l="1"/>
  <c r="O27" i="6"/>
  <c r="N27" i="6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" i="6"/>
  <c r="Q11" i="5"/>
  <c r="O11" i="5"/>
  <c r="R11" i="5"/>
  <c r="I38" i="7"/>
  <c r="G40" i="7"/>
  <c r="F41" i="7" s="1"/>
  <c r="M4" i="5"/>
  <c r="M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O10" i="9"/>
  <c r="O11" i="9"/>
  <c r="O12" i="9"/>
  <c r="O13" i="9"/>
  <c r="O14" i="9"/>
  <c r="N10" i="9"/>
  <c r="N11" i="9"/>
  <c r="N12" i="9"/>
  <c r="N13" i="9"/>
  <c r="N14" i="9"/>
  <c r="L10" i="9"/>
  <c r="L11" i="9"/>
  <c r="L12" i="9"/>
  <c r="L13" i="9"/>
  <c r="J11" i="9"/>
  <c r="J12" i="9"/>
  <c r="M13" i="7"/>
  <c r="M14" i="7"/>
  <c r="M15" i="7"/>
  <c r="K13" i="7"/>
  <c r="K14" i="7"/>
  <c r="K15" i="7"/>
  <c r="I13" i="7"/>
  <c r="I14" i="7"/>
  <c r="G13" i="7"/>
  <c r="G14" i="7"/>
  <c r="G15" i="7"/>
  <c r="E13" i="7"/>
  <c r="J3" i="13"/>
  <c r="N11" i="13"/>
  <c r="O11" i="13"/>
  <c r="J11" i="13"/>
  <c r="L11" i="13" s="1"/>
  <c r="E29" i="11" l="1"/>
  <c r="F12" i="10"/>
  <c r="G12" i="10" s="1"/>
  <c r="I11" i="6" l="1"/>
  <c r="O3" i="13" l="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6" i="7"/>
  <c r="E7" i="7"/>
  <c r="E8" i="7"/>
  <c r="E9" i="7"/>
  <c r="E10" i="7"/>
  <c r="E11" i="7"/>
  <c r="E12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I23" i="7"/>
  <c r="K23" i="7"/>
  <c r="M23" i="7"/>
  <c r="J5" i="13"/>
  <c r="O5" i="13" s="1"/>
  <c r="J6" i="13"/>
  <c r="O6" i="13" s="1"/>
  <c r="J7" i="13"/>
  <c r="O7" i="13" s="1"/>
  <c r="J8" i="13"/>
  <c r="O8" i="13" s="1"/>
  <c r="J9" i="13"/>
  <c r="O9" i="13" s="1"/>
  <c r="J10" i="13"/>
  <c r="O10" i="13" s="1"/>
  <c r="J12" i="13"/>
  <c r="O12" i="13" s="1"/>
  <c r="J13" i="13"/>
  <c r="O13" i="13" s="1"/>
  <c r="J14" i="13"/>
  <c r="O14" i="13" s="1"/>
  <c r="J15" i="13"/>
  <c r="O15" i="13" s="1"/>
  <c r="J16" i="13"/>
  <c r="O16" i="13" s="1"/>
  <c r="J17" i="13"/>
  <c r="O17" i="13" s="1"/>
  <c r="J18" i="13"/>
  <c r="O18" i="13" s="1"/>
  <c r="J19" i="13"/>
  <c r="O19" i="13" s="1"/>
  <c r="J20" i="13"/>
  <c r="O20" i="13" s="1"/>
  <c r="J21" i="13"/>
  <c r="J22" i="13"/>
  <c r="O22" i="13" s="1"/>
  <c r="J23" i="13"/>
  <c r="O23" i="13" s="1"/>
  <c r="J24" i="13"/>
  <c r="O24" i="13" s="1"/>
  <c r="J25" i="13"/>
  <c r="O25" i="13" s="1"/>
  <c r="J26" i="13"/>
  <c r="O26" i="13" s="1"/>
  <c r="J27" i="13"/>
  <c r="O27" i="13" s="1"/>
  <c r="J28" i="13"/>
  <c r="O28" i="13" s="1"/>
  <c r="J29" i="13"/>
  <c r="O29" i="13" s="1"/>
  <c r="J30" i="13"/>
  <c r="O30" i="13" s="1"/>
  <c r="J4" i="13"/>
  <c r="O4" i="13" s="1"/>
  <c r="I21" i="6"/>
  <c r="R21" i="5"/>
  <c r="O21" i="5"/>
  <c r="Q21" i="5" s="1"/>
  <c r="J21" i="9"/>
  <c r="O21" i="9" s="1"/>
  <c r="F22" i="10"/>
  <c r="G22" i="10" s="1"/>
  <c r="O21" i="13" l="1"/>
  <c r="J32" i="13"/>
  <c r="L21" i="13"/>
  <c r="N21" i="13" s="1"/>
  <c r="L21" i="9"/>
  <c r="N21" i="9" s="1"/>
  <c r="N36" i="13"/>
  <c r="G39" i="7"/>
  <c r="Q39" i="9"/>
  <c r="Q40" i="5" l="1"/>
  <c r="Q41" i="5"/>
  <c r="Q42" i="5"/>
  <c r="Q39" i="5"/>
  <c r="I25" i="6"/>
  <c r="C31" i="6"/>
  <c r="J6" i="9"/>
  <c r="O6" i="9" s="1"/>
  <c r="I3" i="6"/>
  <c r="Q43" i="5" l="1"/>
  <c r="F40" i="7"/>
  <c r="I27" i="7"/>
  <c r="I28" i="7"/>
  <c r="I29" i="7"/>
  <c r="I30" i="7"/>
  <c r="I31" i="7"/>
  <c r="I32" i="7"/>
  <c r="I26" i="7"/>
  <c r="I4" i="6"/>
  <c r="I5" i="6"/>
  <c r="I6" i="6"/>
  <c r="I7" i="6"/>
  <c r="I8" i="6"/>
  <c r="I9" i="6"/>
  <c r="I10" i="6"/>
  <c r="I12" i="6"/>
  <c r="I13" i="6"/>
  <c r="I14" i="6"/>
  <c r="I15" i="6"/>
  <c r="I16" i="6"/>
  <c r="I17" i="6"/>
  <c r="I18" i="6"/>
  <c r="I19" i="6"/>
  <c r="I20" i="6"/>
  <c r="I22" i="6"/>
  <c r="I23" i="6"/>
  <c r="I24" i="6"/>
  <c r="I26" i="6"/>
  <c r="I27" i="6"/>
  <c r="I28" i="6"/>
  <c r="I29" i="6"/>
  <c r="I30" i="6"/>
  <c r="N30" i="6"/>
  <c r="N32" i="6" s="1"/>
  <c r="I31" i="6" l="1"/>
  <c r="K27" i="6" s="1"/>
  <c r="D31" i="6"/>
  <c r="F31" i="6"/>
  <c r="E5" i="7"/>
  <c r="E33" i="7" s="1"/>
  <c r="G5" i="7"/>
  <c r="I5" i="7"/>
  <c r="K5" i="7"/>
  <c r="M5" i="7"/>
  <c r="G6" i="7"/>
  <c r="I6" i="7"/>
  <c r="K6" i="7"/>
  <c r="M6" i="7"/>
  <c r="G7" i="7"/>
  <c r="I7" i="7"/>
  <c r="K7" i="7"/>
  <c r="M7" i="7"/>
  <c r="G8" i="7"/>
  <c r="I8" i="7"/>
  <c r="K8" i="7"/>
  <c r="M8" i="7"/>
  <c r="G9" i="7"/>
  <c r="I9" i="7"/>
  <c r="K9" i="7"/>
  <c r="M9" i="7"/>
  <c r="G10" i="7"/>
  <c r="I10" i="7"/>
  <c r="K10" i="7"/>
  <c r="M10" i="7"/>
  <c r="G11" i="7"/>
  <c r="I11" i="7"/>
  <c r="K11" i="7"/>
  <c r="M11" i="7"/>
  <c r="G12" i="7"/>
  <c r="I12" i="7"/>
  <c r="K12" i="7"/>
  <c r="M12" i="7"/>
  <c r="I15" i="7"/>
  <c r="G16" i="7"/>
  <c r="I16" i="7"/>
  <c r="K16" i="7"/>
  <c r="M16" i="7"/>
  <c r="G17" i="7"/>
  <c r="I17" i="7"/>
  <c r="K17" i="7"/>
  <c r="M17" i="7"/>
  <c r="G18" i="7"/>
  <c r="I18" i="7"/>
  <c r="K18" i="7"/>
  <c r="M18" i="7"/>
  <c r="G19" i="7"/>
  <c r="I19" i="7"/>
  <c r="K19" i="7"/>
  <c r="M19" i="7"/>
  <c r="G20" i="7"/>
  <c r="I20" i="7"/>
  <c r="K20" i="7"/>
  <c r="M20" i="7"/>
  <c r="G21" i="7"/>
  <c r="I21" i="7"/>
  <c r="K21" i="7"/>
  <c r="M21" i="7"/>
  <c r="G22" i="7"/>
  <c r="I22" i="7"/>
  <c r="K22" i="7"/>
  <c r="M22" i="7"/>
  <c r="G24" i="7"/>
  <c r="I24" i="7"/>
  <c r="K24" i="7"/>
  <c r="M24" i="7"/>
  <c r="G25" i="7"/>
  <c r="I25" i="7"/>
  <c r="K25" i="7"/>
  <c r="M25" i="7"/>
  <c r="G26" i="7"/>
  <c r="K26" i="7"/>
  <c r="M26" i="7"/>
  <c r="G27" i="7"/>
  <c r="K27" i="7"/>
  <c r="M27" i="7"/>
  <c r="G28" i="7"/>
  <c r="K28" i="7"/>
  <c r="M28" i="7"/>
  <c r="G29" i="7"/>
  <c r="K29" i="7"/>
  <c r="M29" i="7"/>
  <c r="G30" i="7"/>
  <c r="K30" i="7"/>
  <c r="M30" i="7"/>
  <c r="G31" i="7"/>
  <c r="K31" i="7"/>
  <c r="M31" i="7"/>
  <c r="G32" i="7"/>
  <c r="K32" i="7"/>
  <c r="M32" i="7"/>
  <c r="K33" i="7" l="1"/>
  <c r="I33" i="7"/>
  <c r="G33" i="7"/>
  <c r="M33" i="7"/>
  <c r="L26" i="13"/>
  <c r="N26" i="13" s="1"/>
  <c r="L4" i="13" l="1"/>
  <c r="N4" i="13" s="1"/>
  <c r="L5" i="13"/>
  <c r="N5" i="13" s="1"/>
  <c r="L7" i="13"/>
  <c r="N7" i="13" s="1"/>
  <c r="J18" i="9"/>
  <c r="O18" i="9" s="1"/>
  <c r="J19" i="9"/>
  <c r="O19" i="9" s="1"/>
  <c r="J20" i="9"/>
  <c r="L20" i="9" s="1"/>
  <c r="N20" i="9" s="1"/>
  <c r="J22" i="9"/>
  <c r="O22" i="9" s="1"/>
  <c r="J23" i="9"/>
  <c r="O23" i="9" s="1"/>
  <c r="J24" i="9"/>
  <c r="L24" i="9" s="1"/>
  <c r="N24" i="9" s="1"/>
  <c r="J3" i="9"/>
  <c r="J4" i="9"/>
  <c r="O4" i="9" s="1"/>
  <c r="J5" i="9"/>
  <c r="O5" i="9" s="1"/>
  <c r="L6" i="9"/>
  <c r="N6" i="9" s="1"/>
  <c r="J7" i="9"/>
  <c r="L7" i="9" s="1"/>
  <c r="N7" i="9" s="1"/>
  <c r="J8" i="9"/>
  <c r="O8" i="9" s="1"/>
  <c r="R26" i="5"/>
  <c r="J30" i="9"/>
  <c r="L30" i="9" s="1"/>
  <c r="N30" i="9" s="1"/>
  <c r="F31" i="10"/>
  <c r="G31" i="10" s="1"/>
  <c r="O3" i="9" l="1"/>
  <c r="O24" i="9"/>
  <c r="L23" i="9"/>
  <c r="N23" i="9" s="1"/>
  <c r="L22" i="9"/>
  <c r="N22" i="9" s="1"/>
  <c r="L19" i="9"/>
  <c r="N19" i="9" s="1"/>
  <c r="L18" i="9"/>
  <c r="N18" i="9" s="1"/>
  <c r="L8" i="9"/>
  <c r="N8" i="9" s="1"/>
  <c r="O7" i="9"/>
  <c r="R23" i="5"/>
  <c r="O23" i="5"/>
  <c r="Q23" i="5" s="1"/>
  <c r="R15" i="5"/>
  <c r="O15" i="5"/>
  <c r="Q15" i="5" s="1"/>
  <c r="R6" i="5"/>
  <c r="O6" i="5"/>
  <c r="Q6" i="5" s="1"/>
  <c r="O25" i="5"/>
  <c r="Q25" i="5" s="1"/>
  <c r="R25" i="5"/>
  <c r="R22" i="5"/>
  <c r="O22" i="5"/>
  <c r="Q22" i="5" s="1"/>
  <c r="O14" i="5"/>
  <c r="Q14" i="5" s="1"/>
  <c r="R14" i="5"/>
  <c r="O5" i="5"/>
  <c r="Q5" i="5" s="1"/>
  <c r="R5" i="5"/>
  <c r="O24" i="5"/>
  <c r="Q24" i="5" s="1"/>
  <c r="R24" i="5"/>
  <c r="L5" i="9"/>
  <c r="N5" i="9" s="1"/>
  <c r="L6" i="13"/>
  <c r="N6" i="13" s="1"/>
  <c r="L3" i="13"/>
  <c r="N3" i="13" s="1"/>
  <c r="O7" i="5"/>
  <c r="Q7" i="5" s="1"/>
  <c r="R7" i="5"/>
  <c r="O20" i="5"/>
  <c r="Q20" i="5" s="1"/>
  <c r="R20" i="5"/>
  <c r="R13" i="5"/>
  <c r="O13" i="5"/>
  <c r="Q13" i="5" s="1"/>
  <c r="O30" i="5"/>
  <c r="Q30" i="5" s="1"/>
  <c r="R30" i="5"/>
  <c r="O19" i="5"/>
  <c r="Q19" i="5" s="1"/>
  <c r="R19" i="5"/>
  <c r="R12" i="5"/>
  <c r="O12" i="5"/>
  <c r="Q12" i="5" s="1"/>
  <c r="O30" i="9"/>
  <c r="R16" i="5"/>
  <c r="O16" i="5"/>
  <c r="Q16" i="5" s="1"/>
  <c r="R18" i="5"/>
  <c r="O18" i="5"/>
  <c r="Q18" i="5" s="1"/>
  <c r="O10" i="5"/>
  <c r="Q10" i="5" s="1"/>
  <c r="R10" i="5"/>
  <c r="O29" i="5"/>
  <c r="Q29" i="5" s="1"/>
  <c r="R29" i="5"/>
  <c r="O9" i="5"/>
  <c r="Q9" i="5" s="1"/>
  <c r="R9" i="5"/>
  <c r="R28" i="5"/>
  <c r="O28" i="5"/>
  <c r="Q28" i="5" s="1"/>
  <c r="L8" i="13"/>
  <c r="N8" i="13" s="1"/>
  <c r="O20" i="9"/>
  <c r="O26" i="5"/>
  <c r="Q26" i="5" s="1"/>
  <c r="O17" i="5"/>
  <c r="Q17" i="5" s="1"/>
  <c r="R17" i="5"/>
  <c r="O8" i="5"/>
  <c r="Q8" i="5" s="1"/>
  <c r="R8" i="5"/>
  <c r="O27" i="5"/>
  <c r="Q27" i="5" s="1"/>
  <c r="R27" i="5"/>
  <c r="L3" i="9"/>
  <c r="N3" i="9" s="1"/>
  <c r="L4" i="9"/>
  <c r="N4" i="9" s="1"/>
  <c r="R4" i="5"/>
  <c r="O4" i="5"/>
  <c r="Q4" i="5" s="1"/>
  <c r="E31" i="6"/>
  <c r="G32" i="6" s="1"/>
  <c r="J9" i="9"/>
  <c r="O9" i="9" s="1"/>
  <c r="J10" i="9"/>
  <c r="J13" i="9"/>
  <c r="J14" i="9"/>
  <c r="J15" i="9"/>
  <c r="O15" i="9" s="1"/>
  <c r="J16" i="9"/>
  <c r="J17" i="9"/>
  <c r="O17" i="9" s="1"/>
  <c r="J25" i="9"/>
  <c r="J26" i="9"/>
  <c r="O26" i="9" s="1"/>
  <c r="J27" i="9"/>
  <c r="O27" i="9" s="1"/>
  <c r="J28" i="9"/>
  <c r="J29" i="9"/>
  <c r="O29" i="9" s="1"/>
  <c r="J31" i="9" l="1"/>
  <c r="L14" i="13"/>
  <c r="N14" i="13" s="1"/>
  <c r="L22" i="13"/>
  <c r="N22" i="13" s="1"/>
  <c r="L16" i="13"/>
  <c r="N16" i="13" s="1"/>
  <c r="L16" i="9"/>
  <c r="N16" i="9" s="1"/>
  <c r="O16" i="9"/>
  <c r="L28" i="9"/>
  <c r="N28" i="9" s="1"/>
  <c r="O28" i="9"/>
  <c r="L9" i="13"/>
  <c r="N9" i="13" s="1"/>
  <c r="L27" i="13"/>
  <c r="N27" i="13" s="1"/>
  <c r="L24" i="13"/>
  <c r="N24" i="13" s="1"/>
  <c r="O31" i="9"/>
  <c r="L12" i="13"/>
  <c r="N12" i="13" s="1"/>
  <c r="L19" i="13"/>
  <c r="N19" i="13" s="1"/>
  <c r="L29" i="13"/>
  <c r="N29" i="13" s="1"/>
  <c r="L14" i="9"/>
  <c r="L25" i="9"/>
  <c r="N25" i="9" s="1"/>
  <c r="O25" i="9"/>
  <c r="L29" i="9"/>
  <c r="N29" i="9" s="1"/>
  <c r="L27" i="9"/>
  <c r="N27" i="9" s="1"/>
  <c r="L17" i="9"/>
  <c r="N17" i="9" s="1"/>
  <c r="L15" i="9"/>
  <c r="N15" i="9" s="1"/>
  <c r="I41" i="7"/>
  <c r="O32" i="13" l="1"/>
  <c r="I39" i="7"/>
  <c r="I40" i="7" s="1"/>
  <c r="L10" i="13"/>
  <c r="N10" i="13" s="1"/>
  <c r="L13" i="13"/>
  <c r="N13" i="13" s="1"/>
  <c r="L15" i="13"/>
  <c r="N15" i="13" s="1"/>
  <c r="L17" i="13"/>
  <c r="N17" i="13" s="1"/>
  <c r="L18" i="13"/>
  <c r="N18" i="13" s="1"/>
  <c r="L20" i="13"/>
  <c r="N20" i="13" s="1"/>
  <c r="L23" i="13"/>
  <c r="N23" i="13" s="1"/>
  <c r="L25" i="13"/>
  <c r="N25" i="13" s="1"/>
  <c r="L28" i="13"/>
  <c r="N28" i="13" s="1"/>
  <c r="L30" i="13"/>
  <c r="N30" i="13" s="1"/>
  <c r="L9" i="9"/>
  <c r="L26" i="9"/>
  <c r="N26" i="9" s="1"/>
  <c r="M3" i="5"/>
  <c r="N32" i="13" l="1"/>
  <c r="N9" i="9"/>
  <c r="N31" i="9" s="1"/>
  <c r="O3" i="5"/>
  <c r="R3" i="5"/>
  <c r="R31" i="5" s="1"/>
  <c r="I32" i="6"/>
  <c r="Q3" i="5" l="1"/>
  <c r="O31" i="5"/>
  <c r="Q31" i="5" l="1"/>
  <c r="Q32" i="5" s="1"/>
  <c r="F30" i="10" l="1"/>
  <c r="G30" i="10" s="1"/>
  <c r="F20" i="10"/>
  <c r="G20" i="10" s="1"/>
  <c r="F16" i="10"/>
  <c r="G16" i="10" s="1"/>
  <c r="F11" i="10"/>
  <c r="G11" i="10" s="1"/>
  <c r="E2" i="11" l="1"/>
  <c r="E30" i="11" s="1"/>
  <c r="F4" i="10" l="1"/>
  <c r="G4" i="10" s="1"/>
  <c r="F5" i="10"/>
  <c r="G5" i="10" s="1"/>
  <c r="F6" i="10"/>
  <c r="G6" i="10" s="1"/>
  <c r="F7" i="10"/>
  <c r="G7" i="10" s="1"/>
  <c r="F8" i="10"/>
  <c r="G8" i="10" s="1"/>
  <c r="F9" i="10"/>
  <c r="G9" i="10" s="1"/>
  <c r="F10" i="10"/>
  <c r="G10" i="10" s="1"/>
  <c r="F13" i="10"/>
  <c r="G13" i="10" s="1"/>
  <c r="F14" i="10"/>
  <c r="G14" i="10" s="1"/>
  <c r="F15" i="10"/>
  <c r="G15" i="10" s="1"/>
  <c r="F17" i="10"/>
  <c r="G17" i="10" s="1"/>
  <c r="F18" i="10"/>
  <c r="G18" i="10" s="1"/>
  <c r="F19" i="10"/>
  <c r="G19" i="10" s="1"/>
  <c r="F21" i="10"/>
  <c r="G21" i="10" s="1"/>
  <c r="F23" i="10"/>
  <c r="G23" i="10" s="1"/>
  <c r="F24" i="10"/>
  <c r="G24" i="10" s="1"/>
  <c r="F25" i="10"/>
  <c r="G25" i="10" s="1"/>
  <c r="F26" i="10"/>
  <c r="G26" i="10" s="1"/>
  <c r="F27" i="10"/>
  <c r="G27" i="10" s="1"/>
  <c r="F28" i="10"/>
  <c r="G28" i="10" s="1"/>
  <c r="F29" i="10"/>
  <c r="G29" i="10" s="1"/>
  <c r="G31" i="6" l="1"/>
  <c r="P43" i="5"/>
  <c r="P44" i="5" s="1"/>
</calcChain>
</file>

<file path=xl/sharedStrings.xml><?xml version="1.0" encoding="utf-8"?>
<sst xmlns="http://schemas.openxmlformats.org/spreadsheetml/2006/main" count="328" uniqueCount="132">
  <si>
    <t>APAE</t>
  </si>
  <si>
    <t>AGUAS</t>
  </si>
  <si>
    <t>BALDUINO</t>
  </si>
  <si>
    <t>CANDIDO</t>
  </si>
  <si>
    <t>DOM P II</t>
  </si>
  <si>
    <t>DUQUE</t>
  </si>
  <si>
    <t>FRED</t>
  </si>
  <si>
    <t>OLAVO</t>
  </si>
  <si>
    <t>RUI</t>
  </si>
  <si>
    <t>QUANT.</t>
  </si>
  <si>
    <t>AMIGUI</t>
  </si>
  <si>
    <t>WALDEMAR</t>
  </si>
  <si>
    <t>ALIMENTO</t>
  </si>
  <si>
    <t>VALOR</t>
  </si>
  <si>
    <t>TOTAL</t>
  </si>
  <si>
    <t>Nº VEZES</t>
  </si>
  <si>
    <t>QUANT. TOTAL</t>
  </si>
  <si>
    <t>LAURO M</t>
  </si>
  <si>
    <t>TOTAL:</t>
  </si>
  <si>
    <t>VALOR TOTAL</t>
  </si>
  <si>
    <t>AQUARELA</t>
  </si>
  <si>
    <t>BEM M. QUER</t>
  </si>
  <si>
    <t>RECANTO</t>
  </si>
  <si>
    <t>REMITTO</t>
  </si>
  <si>
    <t>FUNDAMENTAL</t>
  </si>
  <si>
    <t>EJA</t>
  </si>
  <si>
    <t>AEE</t>
  </si>
  <si>
    <t>CRECHE</t>
  </si>
  <si>
    <t>PRÉ</t>
  </si>
  <si>
    <t>VALOR UNT</t>
  </si>
  <si>
    <t>Quantidades kg</t>
  </si>
  <si>
    <t>Fundamental</t>
  </si>
  <si>
    <t xml:space="preserve">BANANA </t>
  </si>
  <si>
    <t xml:space="preserve">BATATA INGLESA </t>
  </si>
  <si>
    <t>BATATA DOCE</t>
  </si>
  <si>
    <t>BERGAMOTA</t>
  </si>
  <si>
    <t xml:space="preserve">BROCOLIS </t>
  </si>
  <si>
    <t xml:space="preserve">CUCA </t>
  </si>
  <si>
    <t xml:space="preserve">MORANGUINHO </t>
  </si>
  <si>
    <t xml:space="preserve">PÃO CASEIRO </t>
  </si>
  <si>
    <t>TOMATE LONGA VIDA</t>
  </si>
  <si>
    <t>COUVE VERDE</t>
  </si>
  <si>
    <t>MILHO VERDE</t>
  </si>
  <si>
    <t>BATATA INGLESA</t>
  </si>
  <si>
    <t xml:space="preserve">MAÇÃ </t>
  </si>
  <si>
    <t xml:space="preserve">TOMATE LONGA VIDA </t>
  </si>
  <si>
    <t>MAÇÃ</t>
  </si>
  <si>
    <t>INFANTIL</t>
  </si>
  <si>
    <t xml:space="preserve">Cálculo: </t>
  </si>
  <si>
    <t>P/ cálculo: verba x 100 / valor total</t>
  </si>
  <si>
    <t>Após kg total x % para cada verba;</t>
  </si>
  <si>
    <t>Abóbora Cabotiá, unidade – in natura, de primeira qualidade, sem sujidades.</t>
  </si>
  <si>
    <t>Alho, kg - in natura, cabeças inteiras, dentes grandes e uniformes, firmes e com brilho.</t>
  </si>
  <si>
    <t>Alface, unidade - in natura, primeira qualidade, sem sujidades.</t>
  </si>
  <si>
    <t>Banana branca, kg - in natura, grau médio de amadurecimento.</t>
  </si>
  <si>
    <t>Batata inglesa, kg - in natura, de primeira, bulbos de tamanho médio, tenros, uniformes, sem ferimentos ou defeitos.</t>
  </si>
  <si>
    <t>Batata doce kg - in natura, de primeira, bulbos de tamanho médio, tenros, uniformes, sem ferimentos ou defeitos.</t>
  </si>
  <si>
    <t>Cebola, kg – in natura, de primeira, tamanho médio, tenras, sem ferimentos ou defeitos.</t>
  </si>
  <si>
    <t>Cenoura, kg – in natura, de primeira, tamanho médio, tenras, sem ferimentos e defeitos.</t>
  </si>
  <si>
    <t>Cuca recheada, und - Sabor chocolate, 800 gramas.</t>
  </si>
  <si>
    <t>Laranja, kg – in natura, madura, de tamanho médio, aroma e sabor característicos da espécie, firmes, uniformes, sem ferimentos ou defeitos.</t>
  </si>
  <si>
    <t>Maçã, kg - in natura, vermelha, nacional Fugi, frutos de tamanho médio, grau máximo de evolução no tamanho, aroma e sabor da espécie, sem ferimentos, firmes, tenras e com brilho, não resfriada.</t>
  </si>
  <si>
    <t>Pão caseiro, und - tipo sovado, 800 gramas.</t>
  </si>
  <si>
    <t>Repolho, kg – in natura, folhas verdes, firmes, bem desenvolvidas, uniformes, sem ferimentos ou defeitos.</t>
  </si>
  <si>
    <t>Tomate italiano, kg -– in natura, tamanho médio, de primeira qualidade, com boa maturação, sem ferimentos ou defeitos, tenros, sem manchas, com coloração uniforme e brilho característico.</t>
  </si>
  <si>
    <t>Tomate salada, kg -– in natura, tamanho médio, de primeira qualidade, com boa maturação, sem ferimentos ou defeitos, tenros, sem manchas, com coloração uniforme e brilho característico.</t>
  </si>
  <si>
    <t>Itens</t>
  </si>
  <si>
    <t>Coop. Cidade Verde</t>
  </si>
  <si>
    <t>Fruteira TC</t>
  </si>
  <si>
    <t>Soma</t>
  </si>
  <si>
    <t>CEBOLA</t>
  </si>
  <si>
    <t>REPOLHO</t>
  </si>
  <si>
    <t>TEMPERO VERDE</t>
  </si>
  <si>
    <t>TOMATE ITALIANO</t>
  </si>
  <si>
    <t>ABÓBORA CABOTIÁ</t>
  </si>
  <si>
    <t>LARANJA</t>
  </si>
  <si>
    <t>COUVE FLOR</t>
  </si>
  <si>
    <t>Nº</t>
  </si>
  <si>
    <t>Item</t>
  </si>
  <si>
    <t>Quantidade</t>
  </si>
  <si>
    <t>Valor unitário</t>
  </si>
  <si>
    <t>Valor Total</t>
  </si>
  <si>
    <t>TOTAL DO PNAE ANO/100 X % QUE IRÁ GASTAR</t>
  </si>
  <si>
    <t>PARA CÁLCULO DO TOTAL A SER GASTO NA CHAMADA:</t>
  </si>
  <si>
    <t>Média Final</t>
  </si>
  <si>
    <t>Bergamota kg - in natura, de boa qualidade.</t>
  </si>
  <si>
    <t>Laranja do céu, kg – in natura, madura, de tamanho médio, aroma e sabor característicos da espécie, firmes, uniformes, sem ferimentos ou defeitos.</t>
  </si>
  <si>
    <t>ALHO</t>
  </si>
  <si>
    <t>ALFACE</t>
  </si>
  <si>
    <t>BETERRABA</t>
  </si>
  <si>
    <t>CENOURA</t>
  </si>
  <si>
    <t>LARANJA DO CÉU</t>
  </si>
  <si>
    <t>OVO CAIPIRA</t>
  </si>
  <si>
    <t>CUCA RECHEADA</t>
  </si>
  <si>
    <t>PÃO CASEIRO</t>
  </si>
  <si>
    <t>ITENS</t>
  </si>
  <si>
    <t>Beterraba kg - in natura, de boa qualidade.</t>
  </si>
  <si>
    <t>Brócolis, kg - in natura, primeira qualidade, sem sujidades.</t>
  </si>
  <si>
    <t>Couve flor, kg - in natura, primeira qualidade, sem sujidades.</t>
  </si>
  <si>
    <t>Couve verde, molho – in natura, folhas de tamanho médio, aroma e sabor característicos da espécie, sem ferimentos ou defeitos.</t>
  </si>
  <si>
    <t>Moranguinho, kg – in natura, uniforme, limpo, semi maduro.</t>
  </si>
  <si>
    <t>SUCO DE UVA</t>
  </si>
  <si>
    <t>-</t>
  </si>
  <si>
    <t>Marcelino Spiering</t>
  </si>
  <si>
    <t>CNPJ/CPF</t>
  </si>
  <si>
    <t>88179858/0001-06</t>
  </si>
  <si>
    <t>20775294/0001-30</t>
  </si>
  <si>
    <t>12 MESES DE VERBA</t>
  </si>
  <si>
    <t>1 ano de repasse</t>
  </si>
  <si>
    <t>1 ANO DE REPASSE</t>
  </si>
  <si>
    <t xml:space="preserve">MACARRÃO AGNOLINI </t>
  </si>
  <si>
    <t>MACARRÃO AGNOLINI</t>
  </si>
  <si>
    <t>Macarrão agnolini recheado com frango para sopa, Kg</t>
  </si>
  <si>
    <t>1ANO DE VERBA</t>
  </si>
  <si>
    <t>1ª CHAMADA PÚBLICA/2023 - VERBA INFANTIL: Relação dos produtos solicitados para educação infantil que serão pagos com verbas PNAE CRECHE. Serão utilizados 1 ano de verba.</t>
  </si>
  <si>
    <t>BISCOITO CASEIRO</t>
  </si>
  <si>
    <t>Biscoito kg - tipo caseiro/colonial, sem aditivos químicos. Sabor e cor característicos, embalagem totalmente selada, com prazo de validade e data de fabricação.</t>
  </si>
  <si>
    <t>Milho verde, und – in natura, sem palha, espigas com tamanho médio, verdes, grãos macios, isentas de partes pútridas, com ausência de sujidades, parasitos e larvas.</t>
  </si>
  <si>
    <t>Suco de Uva, 1L – in natura, sem adição de açúcar, conservantes, edulcorantes ou aditivos de qualquer espécie</t>
  </si>
  <si>
    <t>Tempero verde, molho - cebolinha e salsa in natura, de primeira qualidade, com ausência de folhas secas.</t>
  </si>
  <si>
    <t>Ovos caipiras, de galinhas criadas soltas.</t>
  </si>
  <si>
    <t>Média de Preço dos itens da Agricultura Familiar 1ª Chamada de 2024</t>
  </si>
  <si>
    <t>BISCOITO</t>
  </si>
  <si>
    <t>AUGUSTO</t>
  </si>
  <si>
    <t>Quantidade Agricultura Familiar 1ª Chamada Pública/2024 - EMEF</t>
  </si>
  <si>
    <t>Quantidade Agricultura Familiar 1ª Chamada Pública/2024 - EMEI</t>
  </si>
  <si>
    <t>TOTAL AGRICULTURA FAMILIAR 1ª CHAMADA PÚBLICA/2024</t>
  </si>
  <si>
    <t>1ª CHAMADA PÚBLICA/2024 - VERBAS FUNDAMENTAL: Relação dos produtos solicitados para educação fundamental que serão pagos com verbas PNAE FUNDAMENTAL, PNAE PRÉ, PNAE AEE E EJA. Serão utilizados 1 ano de repasse</t>
  </si>
  <si>
    <t>EJA: 0%</t>
  </si>
  <si>
    <t>FUNDAMENTAL: 69,87%</t>
  </si>
  <si>
    <t>PRÉ: 26,94%</t>
  </si>
  <si>
    <t>AEE: 3,19%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</si>
</sst>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&quot;R$&quot;\ #,##0.00"/>
    <numFmt numFmtId="166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11"/>
      <color rgb="FF7030A0"/>
      <name val="Calibri"/>
      <family val="2"/>
      <scheme val="minor"/>
    </font>
    <font>
      <sz val="10"/>
      <color rgb="FF7030A0"/>
      <name val="Calibri"/>
      <family val="2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9FEC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</cellStyleXfs>
  <cellXfs count="286">
    <xf numFmtId="0" fontId="0" fillId="0" borderId="0" xfId="0"/>
    <xf numFmtId="0" fontId="0" fillId="0" borderId="1" xfId="0" applyBorder="1"/>
    <xf numFmtId="0" fontId="0" fillId="6" borderId="1" xfId="0" applyFill="1" applyBorder="1"/>
    <xf numFmtId="0" fontId="4" fillId="0" borderId="1" xfId="0" applyFont="1" applyBorder="1" applyAlignment="1">
      <alignment vertical="center"/>
    </xf>
    <xf numFmtId="0" fontId="6" fillId="8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164" fontId="5" fillId="9" borderId="1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164" fontId="2" fillId="5" borderId="1" xfId="0" applyNumberFormat="1" applyFont="1" applyFill="1" applyBorder="1"/>
    <xf numFmtId="0" fontId="4" fillId="0" borderId="0" xfId="0" applyFont="1" applyAlignment="1">
      <alignment vertical="center"/>
    </xf>
    <xf numFmtId="0" fontId="2" fillId="0" borderId="0" xfId="0" applyFont="1"/>
    <xf numFmtId="165" fontId="2" fillId="6" borderId="0" xfId="0" applyNumberFormat="1" applyFont="1" applyFill="1"/>
    <xf numFmtId="0" fontId="0" fillId="0" borderId="3" xfId="0" applyBorder="1"/>
    <xf numFmtId="0" fontId="0" fillId="0" borderId="5" xfId="0" applyBorder="1"/>
    <xf numFmtId="0" fontId="2" fillId="5" borderId="1" xfId="0" applyFont="1" applyFill="1" applyBorder="1"/>
    <xf numFmtId="0" fontId="2" fillId="10" borderId="8" xfId="0" applyFont="1" applyFill="1" applyBorder="1"/>
    <xf numFmtId="165" fontId="2" fillId="10" borderId="9" xfId="0" applyNumberFormat="1" applyFont="1" applyFill="1" applyBorder="1"/>
    <xf numFmtId="165" fontId="2" fillId="10" borderId="10" xfId="0" applyNumberFormat="1" applyFont="1" applyFill="1" applyBorder="1"/>
    <xf numFmtId="0" fontId="2" fillId="10" borderId="11" xfId="0" applyFont="1" applyFill="1" applyBorder="1"/>
    <xf numFmtId="165" fontId="2" fillId="10" borderId="0" xfId="0" applyNumberFormat="1" applyFont="1" applyFill="1"/>
    <xf numFmtId="165" fontId="2" fillId="10" borderId="12" xfId="0" applyNumberFormat="1" applyFont="1" applyFill="1" applyBorder="1"/>
    <xf numFmtId="0" fontId="2" fillId="10" borderId="13" xfId="0" applyFont="1" applyFill="1" applyBorder="1"/>
    <xf numFmtId="165" fontId="2" fillId="10" borderId="14" xfId="0" applyNumberFormat="1" applyFont="1" applyFill="1" applyBorder="1"/>
    <xf numFmtId="165" fontId="2" fillId="10" borderId="15" xfId="0" applyNumberFormat="1" applyFont="1" applyFill="1" applyBorder="1"/>
    <xf numFmtId="0" fontId="2" fillId="11" borderId="8" xfId="0" applyFont="1" applyFill="1" applyBorder="1"/>
    <xf numFmtId="165" fontId="2" fillId="11" borderId="10" xfId="0" applyNumberFormat="1" applyFont="1" applyFill="1" applyBorder="1"/>
    <xf numFmtId="0" fontId="2" fillId="11" borderId="11" xfId="0" applyFont="1" applyFill="1" applyBorder="1"/>
    <xf numFmtId="165" fontId="2" fillId="11" borderId="12" xfId="0" applyNumberFormat="1" applyFont="1" applyFill="1" applyBorder="1"/>
    <xf numFmtId="0" fontId="0" fillId="11" borderId="12" xfId="0" applyFill="1" applyBorder="1"/>
    <xf numFmtId="0" fontId="2" fillId="11" borderId="13" xfId="0" applyFont="1" applyFill="1" applyBorder="1"/>
    <xf numFmtId="164" fontId="2" fillId="11" borderId="15" xfId="0" applyNumberFormat="1" applyFont="1" applyFill="1" applyBorder="1"/>
    <xf numFmtId="0" fontId="2" fillId="0" borderId="17" xfId="0" applyFont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2" fillId="5" borderId="4" xfId="0" applyFont="1" applyFill="1" applyBorder="1"/>
    <xf numFmtId="0" fontId="0" fillId="0" borderId="16" xfId="0" applyBorder="1"/>
    <xf numFmtId="0" fontId="0" fillId="0" borderId="6" xfId="0" applyBorder="1"/>
    <xf numFmtId="0" fontId="0" fillId="0" borderId="7" xfId="0" applyBorder="1"/>
    <xf numFmtId="164" fontId="0" fillId="0" borderId="6" xfId="0" applyNumberFormat="1" applyBorder="1"/>
    <xf numFmtId="164" fontId="2" fillId="9" borderId="1" xfId="0" applyNumberFormat="1" applyFont="1" applyFill="1" applyBorder="1" applyAlignment="1">
      <alignment horizontal="right"/>
    </xf>
    <xf numFmtId="164" fontId="0" fillId="9" borderId="1" xfId="0" applyNumberFormat="1" applyFill="1" applyBorder="1" applyAlignment="1">
      <alignment horizontal="right"/>
    </xf>
    <xf numFmtId="164" fontId="2" fillId="8" borderId="1" xfId="0" applyNumberFormat="1" applyFont="1" applyFill="1" applyBorder="1" applyAlignment="1">
      <alignment horizontal="right"/>
    </xf>
    <xf numFmtId="164" fontId="0" fillId="8" borderId="1" xfId="0" applyNumberForma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0" fontId="0" fillId="0" borderId="23" xfId="0" applyBorder="1"/>
    <xf numFmtId="0" fontId="0" fillId="0" borderId="24" xfId="0" applyBorder="1"/>
    <xf numFmtId="0" fontId="0" fillId="0" borderId="19" xfId="0" applyBorder="1"/>
    <xf numFmtId="0" fontId="2" fillId="0" borderId="1" xfId="0" applyFont="1" applyBorder="1"/>
    <xf numFmtId="0" fontId="2" fillId="2" borderId="1" xfId="0" applyFont="1" applyFill="1" applyBorder="1"/>
    <xf numFmtId="0" fontId="2" fillId="3" borderId="1" xfId="0" applyFont="1" applyFill="1" applyBorder="1"/>
    <xf numFmtId="0" fontId="3" fillId="4" borderId="1" xfId="0" applyFont="1" applyFill="1" applyBorder="1"/>
    <xf numFmtId="0" fontId="2" fillId="0" borderId="3" xfId="0" applyFont="1" applyBorder="1" applyAlignment="1">
      <alignment horizontal="center"/>
    </xf>
    <xf numFmtId="0" fontId="4" fillId="0" borderId="3" xfId="0" applyFont="1" applyBorder="1" applyAlignment="1">
      <alignment vertical="center"/>
    </xf>
    <xf numFmtId="0" fontId="0" fillId="0" borderId="26" xfId="0" applyBorder="1"/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/>
    </xf>
    <xf numFmtId="165" fontId="2" fillId="5" borderId="4" xfId="0" applyNumberFormat="1" applyFont="1" applyFill="1" applyBorder="1"/>
    <xf numFmtId="0" fontId="2" fillId="0" borderId="28" xfId="0" applyFont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164" fontId="3" fillId="12" borderId="11" xfId="0" applyNumberFormat="1" applyFont="1" applyFill="1" applyBorder="1"/>
    <xf numFmtId="165" fontId="3" fillId="12" borderId="12" xfId="0" applyNumberFormat="1" applyFont="1" applyFill="1" applyBorder="1"/>
    <xf numFmtId="165" fontId="2" fillId="3" borderId="15" xfId="0" applyNumberFormat="1" applyFont="1" applyFill="1" applyBorder="1"/>
    <xf numFmtId="164" fontId="2" fillId="3" borderId="13" xfId="0" applyNumberFormat="1" applyFont="1" applyFill="1" applyBorder="1"/>
    <xf numFmtId="0" fontId="11" fillId="0" borderId="0" xfId="0" applyFont="1" applyAlignment="1">
      <alignment horizontal="left"/>
    </xf>
    <xf numFmtId="0" fontId="0" fillId="0" borderId="30" xfId="0" applyBorder="1"/>
    <xf numFmtId="0" fontId="0" fillId="0" borderId="27" xfId="0" applyBorder="1"/>
    <xf numFmtId="164" fontId="0" fillId="6" borderId="0" xfId="0" applyNumberFormat="1" applyFill="1"/>
    <xf numFmtId="0" fontId="0" fillId="6" borderId="0" xfId="0" applyFill="1"/>
    <xf numFmtId="0" fontId="0" fillId="6" borderId="6" xfId="0" applyFill="1" applyBorder="1"/>
    <xf numFmtId="8" fontId="0" fillId="0" borderId="6" xfId="0" applyNumberFormat="1" applyBorder="1"/>
    <xf numFmtId="165" fontId="0" fillId="0" borderId="7" xfId="0" applyNumberFormat="1" applyBorder="1"/>
    <xf numFmtId="8" fontId="0" fillId="0" borderId="0" xfId="0" applyNumberFormat="1"/>
    <xf numFmtId="165" fontId="0" fillId="0" borderId="0" xfId="0" applyNumberFormat="1"/>
    <xf numFmtId="0" fontId="0" fillId="10" borderId="11" xfId="0" applyFill="1" applyBorder="1"/>
    <xf numFmtId="0" fontId="0" fillId="10" borderId="12" xfId="0" applyFill="1" applyBorder="1"/>
    <xf numFmtId="0" fontId="2" fillId="9" borderId="28" xfId="0" applyFont="1" applyFill="1" applyBorder="1" applyAlignment="1">
      <alignment horizontal="center"/>
    </xf>
    <xf numFmtId="165" fontId="0" fillId="9" borderId="1" xfId="0" applyNumberFormat="1" applyFill="1" applyBorder="1" applyAlignment="1">
      <alignment horizontal="right"/>
    </xf>
    <xf numFmtId="0" fontId="2" fillId="7" borderId="28" xfId="0" applyFont="1" applyFill="1" applyBorder="1" applyAlignment="1">
      <alignment horizontal="center"/>
    </xf>
    <xf numFmtId="0" fontId="2" fillId="13" borderId="1" xfId="0" applyFont="1" applyFill="1" applyBorder="1"/>
    <xf numFmtId="165" fontId="2" fillId="13" borderId="1" xfId="0" applyNumberFormat="1" applyFont="1" applyFill="1" applyBorder="1"/>
    <xf numFmtId="0" fontId="2" fillId="14" borderId="1" xfId="0" applyFont="1" applyFill="1" applyBorder="1"/>
    <xf numFmtId="165" fontId="2" fillId="14" borderId="1" xfId="0" applyNumberFormat="1" applyFont="1" applyFill="1" applyBorder="1"/>
    <xf numFmtId="0" fontId="2" fillId="10" borderId="29" xfId="0" applyFont="1" applyFill="1" applyBorder="1" applyAlignment="1">
      <alignment horizontal="center"/>
    </xf>
    <xf numFmtId="0" fontId="2" fillId="6" borderId="1" xfId="0" applyFont="1" applyFill="1" applyBorder="1"/>
    <xf numFmtId="0" fontId="2" fillId="15" borderId="33" xfId="0" applyFont="1" applyFill="1" applyBorder="1"/>
    <xf numFmtId="0" fontId="2" fillId="15" borderId="34" xfId="0" applyFont="1" applyFill="1" applyBorder="1"/>
    <xf numFmtId="10" fontId="2" fillId="13" borderId="35" xfId="0" applyNumberFormat="1" applyFont="1" applyFill="1" applyBorder="1"/>
    <xf numFmtId="0" fontId="11" fillId="0" borderId="0" xfId="0" applyFont="1"/>
    <xf numFmtId="0" fontId="10" fillId="0" borderId="16" xfId="0" applyFont="1" applyBorder="1"/>
    <xf numFmtId="0" fontId="10" fillId="0" borderId="17" xfId="0" applyFont="1" applyBorder="1"/>
    <xf numFmtId="0" fontId="10" fillId="0" borderId="18" xfId="0" applyFont="1" applyBorder="1"/>
    <xf numFmtId="164" fontId="2" fillId="0" borderId="1" xfId="0" applyNumberFormat="1" applyFont="1" applyBorder="1" applyAlignment="1">
      <alignment horizontal="left"/>
    </xf>
    <xf numFmtId="10" fontId="0" fillId="0" borderId="0" xfId="0" applyNumberFormat="1"/>
    <xf numFmtId="0" fontId="13" fillId="0" borderId="1" xfId="0" applyFont="1" applyBorder="1" applyAlignment="1">
      <alignment horizontal="center" vertic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164" fontId="2" fillId="6" borderId="1" xfId="0" applyNumberFormat="1" applyFont="1" applyFill="1" applyBorder="1"/>
    <xf numFmtId="0" fontId="2" fillId="6" borderId="4" xfId="0" applyFont="1" applyFill="1" applyBorder="1"/>
    <xf numFmtId="0" fontId="4" fillId="6" borderId="1" xfId="0" applyFont="1" applyFill="1" applyBorder="1" applyAlignment="1">
      <alignment vertical="center"/>
    </xf>
    <xf numFmtId="0" fontId="0" fillId="6" borderId="36" xfId="0" applyFill="1" applyBorder="1"/>
    <xf numFmtId="0" fontId="4" fillId="6" borderId="40" xfId="0" applyFont="1" applyFill="1" applyBorder="1" applyAlignment="1">
      <alignment vertical="center"/>
    </xf>
    <xf numFmtId="0" fontId="0" fillId="6" borderId="38" xfId="0" applyFill="1" applyBorder="1"/>
    <xf numFmtId="0" fontId="0" fillId="2" borderId="38" xfId="0" applyFill="1" applyBorder="1" applyAlignment="1">
      <alignment horizontal="center"/>
    </xf>
    <xf numFmtId="164" fontId="0" fillId="3" borderId="38" xfId="0" applyNumberFormat="1" applyFill="1" applyBorder="1" applyAlignment="1">
      <alignment horizontal="center"/>
    </xf>
    <xf numFmtId="0" fontId="2" fillId="6" borderId="38" xfId="0" applyFont="1" applyFill="1" applyBorder="1"/>
    <xf numFmtId="0" fontId="2" fillId="6" borderId="39" xfId="0" applyFont="1" applyFill="1" applyBorder="1"/>
    <xf numFmtId="0" fontId="14" fillId="6" borderId="1" xfId="0" applyFont="1" applyFill="1" applyBorder="1" applyAlignment="1">
      <alignment horizontal="right"/>
    </xf>
    <xf numFmtId="0" fontId="14" fillId="6" borderId="1" xfId="1" applyNumberFormat="1" applyFont="1" applyFill="1" applyBorder="1" applyAlignment="1">
      <alignment horizontal="right"/>
    </xf>
    <xf numFmtId="0" fontId="14" fillId="6" borderId="38" xfId="1" applyNumberFormat="1" applyFont="1" applyFill="1" applyBorder="1" applyAlignment="1">
      <alignment horizontal="right"/>
    </xf>
    <xf numFmtId="166" fontId="14" fillId="6" borderId="1" xfId="1" applyNumberFormat="1" applyFont="1" applyFill="1" applyBorder="1" applyAlignment="1">
      <alignment horizontal="right"/>
    </xf>
    <xf numFmtId="166" fontId="14" fillId="6" borderId="38" xfId="1" applyNumberFormat="1" applyFont="1" applyFill="1" applyBorder="1" applyAlignment="1">
      <alignment horizontal="right"/>
    </xf>
    <xf numFmtId="166" fontId="14" fillId="0" borderId="1" xfId="1" applyNumberFormat="1" applyFont="1" applyFill="1" applyBorder="1" applyAlignment="1">
      <alignment horizontal="right"/>
    </xf>
    <xf numFmtId="166" fontId="14" fillId="0" borderId="38" xfId="1" applyNumberFormat="1" applyFont="1" applyFill="1" applyBorder="1" applyAlignment="1">
      <alignment horizontal="right"/>
    </xf>
    <xf numFmtId="0" fontId="14" fillId="0" borderId="1" xfId="0" applyFont="1" applyBorder="1" applyAlignment="1">
      <alignment horizontal="right"/>
    </xf>
    <xf numFmtId="0" fontId="14" fillId="0" borderId="38" xfId="0" applyFont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15" fillId="0" borderId="38" xfId="0" applyFont="1" applyBorder="1" applyAlignment="1">
      <alignment horizontal="right"/>
    </xf>
    <xf numFmtId="166" fontId="16" fillId="0" borderId="1" xfId="1" applyNumberFormat="1" applyFont="1" applyFill="1" applyBorder="1" applyAlignment="1">
      <alignment horizontal="right"/>
    </xf>
    <xf numFmtId="166" fontId="16" fillId="0" borderId="38" xfId="1" applyNumberFormat="1" applyFont="1" applyFill="1" applyBorder="1" applyAlignment="1">
      <alignment horizontal="right"/>
    </xf>
    <xf numFmtId="0" fontId="15" fillId="6" borderId="1" xfId="0" applyFont="1" applyFill="1" applyBorder="1" applyAlignment="1">
      <alignment horizontal="right"/>
    </xf>
    <xf numFmtId="0" fontId="15" fillId="6" borderId="38" xfId="0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0" fillId="8" borderId="1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7" borderId="1" xfId="0" applyFill="1" applyBorder="1" applyAlignment="1">
      <alignment horizontal="right"/>
    </xf>
    <xf numFmtId="0" fontId="10" fillId="0" borderId="1" xfId="0" applyFont="1" applyBorder="1" applyAlignment="1">
      <alignment horizontal="left"/>
    </xf>
    <xf numFmtId="0" fontId="11" fillId="6" borderId="0" xfId="0" applyFont="1" applyFill="1" applyAlignment="1">
      <alignment horizontal="left"/>
    </xf>
    <xf numFmtId="0" fontId="4" fillId="6" borderId="0" xfId="0" applyFont="1" applyFill="1" applyAlignment="1">
      <alignment horizontal="center" vertical="center"/>
    </xf>
    <xf numFmtId="0" fontId="10" fillId="8" borderId="1" xfId="0" applyFont="1" applyFill="1" applyBorder="1" applyAlignment="1">
      <alignment horizontal="left"/>
    </xf>
    <xf numFmtId="166" fontId="0" fillId="8" borderId="1" xfId="0" applyNumberFormat="1" applyFill="1" applyBorder="1" applyAlignment="1">
      <alignment horizontal="right"/>
    </xf>
    <xf numFmtId="0" fontId="2" fillId="8" borderId="1" xfId="0" applyFont="1" applyFill="1" applyBorder="1"/>
    <xf numFmtId="0" fontId="2" fillId="4" borderId="4" xfId="0" applyFont="1" applyFill="1" applyBorder="1"/>
    <xf numFmtId="0" fontId="2" fillId="16" borderId="1" xfId="0" applyFont="1" applyFill="1" applyBorder="1"/>
    <xf numFmtId="0" fontId="2" fillId="16" borderId="17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2" fillId="8" borderId="4" xfId="0" applyFont="1" applyFill="1" applyBorder="1"/>
    <xf numFmtId="0" fontId="2" fillId="10" borderId="1" xfId="0" applyFont="1" applyFill="1" applyBorder="1"/>
    <xf numFmtId="165" fontId="2" fillId="10" borderId="1" xfId="0" applyNumberFormat="1" applyFont="1" applyFill="1" applyBorder="1"/>
    <xf numFmtId="10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10" fontId="0" fillId="3" borderId="1" xfId="0" applyNumberFormat="1" applyFill="1" applyBorder="1" applyAlignment="1">
      <alignment horizontal="left"/>
    </xf>
    <xf numFmtId="0" fontId="2" fillId="6" borderId="1" xfId="0" applyFont="1" applyFill="1" applyBorder="1" applyAlignment="1">
      <alignment horizontal="center"/>
    </xf>
    <xf numFmtId="0" fontId="17" fillId="0" borderId="26" xfId="0" applyFont="1" applyBorder="1"/>
    <xf numFmtId="0" fontId="18" fillId="6" borderId="1" xfId="0" applyFont="1" applyFill="1" applyBorder="1" applyAlignment="1">
      <alignment horizontal="right"/>
    </xf>
    <xf numFmtId="0" fontId="18" fillId="6" borderId="1" xfId="1" applyNumberFormat="1" applyFont="1" applyFill="1" applyBorder="1" applyAlignment="1">
      <alignment horizontal="right"/>
    </xf>
    <xf numFmtId="0" fontId="18" fillId="6" borderId="38" xfId="1" applyNumberFormat="1" applyFont="1" applyFill="1" applyBorder="1" applyAlignment="1">
      <alignment horizontal="right"/>
    </xf>
    <xf numFmtId="164" fontId="1" fillId="6" borderId="1" xfId="0" applyNumberFormat="1" applyFont="1" applyFill="1" applyBorder="1" applyAlignment="1">
      <alignment horizontal="right"/>
    </xf>
    <xf numFmtId="0" fontId="17" fillId="6" borderId="1" xfId="0" applyFont="1" applyFill="1" applyBorder="1" applyAlignment="1">
      <alignment horizontal="left"/>
    </xf>
    <xf numFmtId="0" fontId="17" fillId="6" borderId="1" xfId="0" applyFont="1" applyFill="1" applyBorder="1" applyAlignment="1">
      <alignment horizontal="right"/>
    </xf>
    <xf numFmtId="164" fontId="17" fillId="6" borderId="1" xfId="0" applyNumberFormat="1" applyFont="1" applyFill="1" applyBorder="1" applyAlignment="1">
      <alignment horizontal="right"/>
    </xf>
    <xf numFmtId="0" fontId="17" fillId="6" borderId="4" xfId="0" applyFont="1" applyFill="1" applyBorder="1" applyAlignment="1">
      <alignment horizontal="right"/>
    </xf>
    <xf numFmtId="0" fontId="17" fillId="6" borderId="1" xfId="0" applyFont="1" applyFill="1" applyBorder="1"/>
    <xf numFmtId="164" fontId="17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7" fillId="6" borderId="26" xfId="0" applyFont="1" applyFill="1" applyBorder="1"/>
    <xf numFmtId="166" fontId="17" fillId="6" borderId="4" xfId="0" applyNumberFormat="1" applyFont="1" applyFill="1" applyBorder="1" applyAlignment="1">
      <alignment horizontal="right"/>
    </xf>
    <xf numFmtId="0" fontId="0" fillId="6" borderId="4" xfId="0" applyFill="1" applyBorder="1" applyAlignment="1">
      <alignment horizontal="right"/>
    </xf>
    <xf numFmtId="0" fontId="17" fillId="6" borderId="0" xfId="0" applyFont="1" applyFill="1"/>
    <xf numFmtId="0" fontId="17" fillId="6" borderId="1" xfId="0" applyFont="1" applyFill="1" applyBorder="1" applyAlignment="1">
      <alignment vertical="center"/>
    </xf>
    <xf numFmtId="165" fontId="2" fillId="0" borderId="0" xfId="0" applyNumberFormat="1" applyFont="1"/>
    <xf numFmtId="0" fontId="17" fillId="17" borderId="1" xfId="0" applyFont="1" applyFill="1" applyBorder="1" applyAlignment="1">
      <alignment horizontal="right"/>
    </xf>
    <xf numFmtId="0" fontId="0" fillId="17" borderId="1" xfId="0" applyFill="1" applyBorder="1" applyAlignment="1">
      <alignment horizontal="right"/>
    </xf>
    <xf numFmtId="166" fontId="17" fillId="17" borderId="1" xfId="0" applyNumberFormat="1" applyFont="1" applyFill="1" applyBorder="1" applyAlignment="1">
      <alignment horizontal="right"/>
    </xf>
    <xf numFmtId="0" fontId="2" fillId="17" borderId="1" xfId="0" applyFont="1" applyFill="1" applyBorder="1"/>
    <xf numFmtId="0" fontId="17" fillId="17" borderId="4" xfId="0" applyFont="1" applyFill="1" applyBorder="1" applyAlignment="1">
      <alignment horizontal="right"/>
    </xf>
    <xf numFmtId="0" fontId="0" fillId="17" borderId="4" xfId="0" applyFill="1" applyBorder="1" applyAlignment="1">
      <alignment horizontal="right"/>
    </xf>
    <xf numFmtId="0" fontId="19" fillId="0" borderId="1" xfId="0" applyFont="1" applyBorder="1" applyAlignment="1">
      <alignment horizontal="left"/>
    </xf>
    <xf numFmtId="165" fontId="10" fillId="8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left"/>
    </xf>
    <xf numFmtId="0" fontId="1" fillId="6" borderId="1" xfId="0" applyFont="1" applyFill="1" applyBorder="1"/>
    <xf numFmtId="0" fontId="1" fillId="0" borderId="1" xfId="0" applyFont="1" applyBorder="1" applyAlignment="1">
      <alignment horizontal="right"/>
    </xf>
    <xf numFmtId="0" fontId="1" fillId="17" borderId="1" xfId="0" applyFont="1" applyFill="1" applyBorder="1" applyAlignment="1">
      <alignment horizontal="right"/>
    </xf>
    <xf numFmtId="0" fontId="1" fillId="6" borderId="2" xfId="0" applyFont="1" applyFill="1" applyBorder="1" applyAlignment="1">
      <alignment vertical="center"/>
    </xf>
    <xf numFmtId="0" fontId="1" fillId="6" borderId="1" xfId="0" applyFont="1" applyFill="1" applyBorder="1" applyAlignment="1">
      <alignment wrapText="1"/>
    </xf>
    <xf numFmtId="165" fontId="11" fillId="0" borderId="0" xfId="0" applyNumberFormat="1" applyFont="1" applyAlignment="1">
      <alignment horizontal="left"/>
    </xf>
    <xf numFmtId="165" fontId="0" fillId="10" borderId="41" xfId="0" applyNumberFormat="1" applyFill="1" applyBorder="1" applyAlignment="1">
      <alignment horizontal="right"/>
    </xf>
    <xf numFmtId="8" fontId="0" fillId="0" borderId="28" xfId="0" applyNumberFormat="1" applyBorder="1"/>
    <xf numFmtId="8" fontId="3" fillId="0" borderId="1" xfId="0" applyNumberFormat="1" applyFont="1" applyBorder="1" applyAlignment="1">
      <alignment horizontal="center" vertical="center"/>
    </xf>
    <xf numFmtId="164" fontId="1" fillId="6" borderId="25" xfId="0" applyNumberFormat="1" applyFont="1" applyFill="1" applyBorder="1" applyAlignment="1">
      <alignment horizontal="right"/>
    </xf>
    <xf numFmtId="164" fontId="0" fillId="6" borderId="25" xfId="0" applyNumberFormat="1" applyFill="1" applyBorder="1" applyAlignment="1">
      <alignment horizontal="right"/>
    </xf>
    <xf numFmtId="164" fontId="1" fillId="0" borderId="25" xfId="0" applyNumberFormat="1" applyFont="1" applyBorder="1" applyAlignment="1">
      <alignment horizontal="right"/>
    </xf>
    <xf numFmtId="164" fontId="17" fillId="6" borderId="25" xfId="0" applyNumberFormat="1" applyFont="1" applyFill="1" applyBorder="1" applyAlignment="1">
      <alignment horizontal="right"/>
    </xf>
    <xf numFmtId="8" fontId="1" fillId="0" borderId="1" xfId="0" applyNumberFormat="1" applyFont="1" applyBorder="1" applyAlignment="1">
      <alignment horizontal="center" vertical="center"/>
    </xf>
    <xf numFmtId="164" fontId="0" fillId="3" borderId="42" xfId="0" applyNumberFormat="1" applyFill="1" applyBorder="1" applyAlignment="1">
      <alignment horizontal="center"/>
    </xf>
    <xf numFmtId="165" fontId="0" fillId="3" borderId="25" xfId="0" applyNumberFormat="1" applyFill="1" applyBorder="1" applyAlignment="1">
      <alignment horizontal="right"/>
    </xf>
    <xf numFmtId="0" fontId="12" fillId="19" borderId="1" xfId="4" applyBorder="1" applyAlignment="1">
      <alignment horizontal="right"/>
    </xf>
    <xf numFmtId="0" fontId="1" fillId="0" borderId="3" xfId="0" applyFont="1" applyBorder="1" applyAlignment="1">
      <alignment horizontal="left"/>
    </xf>
    <xf numFmtId="165" fontId="0" fillId="7" borderId="25" xfId="0" applyNumberFormat="1" applyFill="1" applyBorder="1" applyAlignment="1">
      <alignment horizontal="right"/>
    </xf>
    <xf numFmtId="0" fontId="12" fillId="18" borderId="1" xfId="3" applyBorder="1" applyAlignment="1">
      <alignment horizontal="right"/>
    </xf>
    <xf numFmtId="166" fontId="12" fillId="18" borderId="1" xfId="3" applyNumberFormat="1" applyBorder="1" applyAlignment="1">
      <alignment horizontal="right"/>
    </xf>
    <xf numFmtId="0" fontId="0" fillId="20" borderId="1" xfId="0" applyFill="1" applyBorder="1"/>
    <xf numFmtId="8" fontId="1" fillId="20" borderId="1" xfId="0" applyNumberFormat="1" applyFont="1" applyFill="1" applyBorder="1" applyAlignment="1">
      <alignment horizontal="center" vertical="center"/>
    </xf>
    <xf numFmtId="165" fontId="10" fillId="20" borderId="41" xfId="0" applyNumberFormat="1" applyFont="1" applyFill="1" applyBorder="1" applyAlignment="1">
      <alignment horizontal="center" vertical="center"/>
    </xf>
    <xf numFmtId="0" fontId="0" fillId="21" borderId="1" xfId="0" applyFill="1" applyBorder="1"/>
    <xf numFmtId="8" fontId="1" fillId="21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/>
    <xf numFmtId="44" fontId="4" fillId="0" borderId="1" xfId="2" applyFont="1" applyFill="1" applyBorder="1" applyAlignment="1">
      <alignment horizontal="center" vertical="center"/>
    </xf>
    <xf numFmtId="44" fontId="4" fillId="21" borderId="1" xfId="2" applyFont="1" applyFill="1" applyBorder="1" applyAlignment="1">
      <alignment horizontal="center" vertical="center"/>
    </xf>
    <xf numFmtId="0" fontId="4" fillId="21" borderId="1" xfId="0" applyFont="1" applyFill="1" applyBorder="1" applyAlignment="1">
      <alignment horizontal="center" vertical="center"/>
    </xf>
    <xf numFmtId="8" fontId="17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Alignment="1">
      <alignment horizontal="right"/>
    </xf>
    <xf numFmtId="165" fontId="20" fillId="6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17" xfId="0" applyBorder="1" applyAlignment="1">
      <alignment horizontal="center"/>
    </xf>
    <xf numFmtId="0" fontId="2" fillId="9" borderId="17" xfId="0" applyFont="1" applyFill="1" applyBorder="1" applyAlignment="1">
      <alignment horizontal="center"/>
    </xf>
    <xf numFmtId="0" fontId="5" fillId="9" borderId="17" xfId="0" applyFont="1" applyFill="1" applyBorder="1" applyAlignment="1">
      <alignment horizontal="center"/>
    </xf>
    <xf numFmtId="0" fontId="2" fillId="8" borderId="17" xfId="0" applyFont="1" applyFill="1" applyBorder="1" applyAlignment="1">
      <alignment horizontal="center"/>
    </xf>
    <xf numFmtId="0" fontId="6" fillId="8" borderId="17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2" fillId="7" borderId="17" xfId="0" applyFont="1" applyFill="1" applyBorder="1" applyAlignment="1">
      <alignment horizontal="center"/>
    </xf>
    <xf numFmtId="0" fontId="8" fillId="7" borderId="18" xfId="0" applyFont="1" applyFill="1" applyBorder="1" applyAlignment="1">
      <alignment horizontal="center"/>
    </xf>
    <xf numFmtId="164" fontId="2" fillId="7" borderId="4" xfId="0" applyNumberFormat="1" applyFont="1" applyFill="1" applyBorder="1" applyAlignment="1">
      <alignment horizontal="right"/>
    </xf>
    <xf numFmtId="164" fontId="0" fillId="7" borderId="4" xfId="0" applyNumberFormat="1" applyFill="1" applyBorder="1" applyAlignment="1">
      <alignment horizontal="right"/>
    </xf>
    <xf numFmtId="0" fontId="0" fillId="17" borderId="6" xfId="0" applyFill="1" applyBorder="1" applyAlignment="1">
      <alignment horizontal="right"/>
    </xf>
    <xf numFmtId="8" fontId="1" fillId="0" borderId="6" xfId="0" applyNumberFormat="1" applyFont="1" applyBorder="1" applyAlignment="1">
      <alignment horizontal="center" vertical="center"/>
    </xf>
    <xf numFmtId="165" fontId="0" fillId="3" borderId="43" xfId="0" applyNumberFormat="1" applyFill="1" applyBorder="1" applyAlignment="1">
      <alignment horizontal="right"/>
    </xf>
    <xf numFmtId="0" fontId="12" fillId="19" borderId="6" xfId="4" applyBorder="1" applyAlignment="1">
      <alignment horizontal="right"/>
    </xf>
    <xf numFmtId="164" fontId="0" fillId="9" borderId="6" xfId="0" applyNumberFormat="1" applyFill="1" applyBorder="1" applyAlignment="1">
      <alignment horizontal="right"/>
    </xf>
    <xf numFmtId="0" fontId="0" fillId="8" borderId="6" xfId="0" applyFill="1" applyBorder="1" applyAlignment="1">
      <alignment horizontal="right"/>
    </xf>
    <xf numFmtId="164" fontId="0" fillId="8" borderId="6" xfId="0" applyNumberFormat="1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164" fontId="0" fillId="3" borderId="6" xfId="0" applyNumberFormat="1" applyFill="1" applyBorder="1" applyAlignment="1">
      <alignment horizontal="right"/>
    </xf>
    <xf numFmtId="0" fontId="0" fillId="7" borderId="6" xfId="0" applyFill="1" applyBorder="1" applyAlignment="1">
      <alignment horizontal="right"/>
    </xf>
    <xf numFmtId="164" fontId="0" fillId="7" borderId="7" xfId="0" applyNumberFormat="1" applyFill="1" applyBorder="1" applyAlignment="1">
      <alignment horizontal="right"/>
    </xf>
    <xf numFmtId="165" fontId="20" fillId="0" borderId="0" xfId="0" applyNumberFormat="1" applyFont="1"/>
    <xf numFmtId="0" fontId="20" fillId="0" borderId="0" xfId="0" applyFont="1"/>
    <xf numFmtId="4" fontId="0" fillId="0" borderId="0" xfId="0" applyNumberFormat="1"/>
    <xf numFmtId="44" fontId="4" fillId="0" borderId="25" xfId="2" applyFont="1" applyFill="1" applyBorder="1" applyAlignment="1">
      <alignment horizontal="center" vertical="center"/>
    </xf>
    <xf numFmtId="44" fontId="4" fillId="21" borderId="25" xfId="2" applyFont="1" applyFill="1" applyBorder="1" applyAlignment="1">
      <alignment horizontal="center" vertical="center"/>
    </xf>
    <xf numFmtId="0" fontId="10" fillId="0" borderId="38" xfId="0" applyFont="1" applyBorder="1" applyAlignment="1">
      <alignment horizontal="left"/>
    </xf>
    <xf numFmtId="0" fontId="1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11" fillId="21" borderId="1" xfId="0" applyFont="1" applyFill="1" applyBorder="1" applyAlignment="1">
      <alignment horizontal="center" vertical="center" wrapText="1"/>
    </xf>
    <xf numFmtId="0" fontId="21" fillId="21" borderId="1" xfId="0" applyFont="1" applyFill="1" applyBorder="1" applyAlignment="1">
      <alignment horizontal="justify" vertical="center" wrapText="1"/>
    </xf>
    <xf numFmtId="0" fontId="22" fillId="21" borderId="1" xfId="0" applyFont="1" applyFill="1" applyBorder="1" applyAlignment="1">
      <alignment horizontal="center" vertical="center" wrapText="1"/>
    </xf>
    <xf numFmtId="0" fontId="22" fillId="21" borderId="1" xfId="0" applyFont="1" applyFill="1" applyBorder="1" applyAlignment="1">
      <alignment horizontal="justify" vertical="center" wrapText="1"/>
    </xf>
    <xf numFmtId="0" fontId="0" fillId="21" borderId="38" xfId="0" applyFill="1" applyBorder="1"/>
    <xf numFmtId="8" fontId="1" fillId="21" borderId="38" xfId="0" applyNumberFormat="1" applyFont="1" applyFill="1" applyBorder="1" applyAlignment="1">
      <alignment horizontal="center" vertical="center"/>
    </xf>
    <xf numFmtId="165" fontId="10" fillId="20" borderId="44" xfId="0" applyNumberFormat="1" applyFont="1" applyFill="1" applyBorder="1" applyAlignment="1">
      <alignment horizontal="center" vertical="center"/>
    </xf>
    <xf numFmtId="165" fontId="10" fillId="0" borderId="35" xfId="0" applyNumberFormat="1" applyFont="1" applyBorder="1"/>
    <xf numFmtId="0" fontId="11" fillId="0" borderId="1" xfId="0" applyFont="1" applyBorder="1"/>
    <xf numFmtId="165" fontId="11" fillId="0" borderId="1" xfId="0" applyNumberFormat="1" applyFont="1" applyBorder="1"/>
    <xf numFmtId="0" fontId="1" fillId="6" borderId="1" xfId="0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/>
    </xf>
    <xf numFmtId="164" fontId="2" fillId="5" borderId="0" xfId="0" applyNumberFormat="1" applyFont="1" applyFill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20" fillId="6" borderId="1" xfId="0" applyFont="1" applyFill="1" applyBorder="1" applyAlignment="1">
      <alignment horizontal="left"/>
    </xf>
    <xf numFmtId="0" fontId="20" fillId="0" borderId="1" xfId="0" applyFont="1" applyBorder="1"/>
    <xf numFmtId="0" fontId="2" fillId="8" borderId="31" xfId="0" applyFont="1" applyFill="1" applyBorder="1" applyAlignment="1">
      <alignment horizontal="center"/>
    </xf>
    <xf numFmtId="0" fontId="0" fillId="8" borderId="31" xfId="0" applyFill="1" applyBorder="1" applyAlignment="1">
      <alignment horizontal="center"/>
    </xf>
    <xf numFmtId="0" fontId="0" fillId="8" borderId="32" xfId="0" applyFill="1" applyBorder="1" applyAlignment="1">
      <alignment horizontal="center"/>
    </xf>
    <xf numFmtId="0" fontId="2" fillId="8" borderId="20" xfId="0" applyFont="1" applyFill="1" applyBorder="1" applyAlignment="1">
      <alignment horizontal="center"/>
    </xf>
    <xf numFmtId="0" fontId="2" fillId="8" borderId="21" xfId="0" applyFont="1" applyFill="1" applyBorder="1" applyAlignment="1">
      <alignment horizontal="center"/>
    </xf>
    <xf numFmtId="0" fontId="2" fillId="8" borderId="22" xfId="0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18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8" borderId="20" xfId="0" applyFont="1" applyFill="1" applyBorder="1" applyAlignment="1">
      <alignment horizontal="center" wrapText="1"/>
    </xf>
    <xf numFmtId="0" fontId="2" fillId="8" borderId="21" xfId="0" applyFont="1" applyFill="1" applyBorder="1" applyAlignment="1">
      <alignment horizontal="center" wrapText="1"/>
    </xf>
    <xf numFmtId="0" fontId="2" fillId="8" borderId="22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3" fillId="0" borderId="0" xfId="0" applyFont="1"/>
    <xf numFmtId="0" fontId="0" fillId="6" borderId="1" xfId="0" applyFont="1" applyFill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1" fillId="6" borderId="1" xfId="1" applyNumberFormat="1" applyFont="1" applyFill="1" applyBorder="1" applyAlignment="1">
      <alignment horizontal="right"/>
    </xf>
    <xf numFmtId="166" fontId="1" fillId="6" borderId="1" xfId="1" applyNumberFormat="1" applyFont="1" applyFill="1" applyBorder="1" applyAlignment="1">
      <alignment horizontal="right"/>
    </xf>
    <xf numFmtId="166" fontId="0" fillId="6" borderId="1" xfId="1" applyNumberFormat="1" applyFont="1" applyFill="1" applyBorder="1" applyAlignment="1">
      <alignment horizontal="right"/>
    </xf>
    <xf numFmtId="166" fontId="1" fillId="0" borderId="1" xfId="1" applyNumberFormat="1" applyFont="1" applyFill="1" applyBorder="1" applyAlignment="1">
      <alignment horizontal="right"/>
    </xf>
    <xf numFmtId="1" fontId="17" fillId="6" borderId="1" xfId="0" applyNumberFormat="1" applyFont="1" applyFill="1" applyBorder="1" applyAlignment="1">
      <alignment horizontal="right"/>
    </xf>
    <xf numFmtId="165" fontId="10" fillId="20" borderId="4" xfId="0" applyNumberFormat="1" applyFont="1" applyFill="1" applyBorder="1" applyAlignment="1">
      <alignment horizontal="center" vertical="center"/>
    </xf>
  </cellXfs>
  <cellStyles count="5">
    <cellStyle name="20% - Ênfase2" xfId="3" builtinId="34"/>
    <cellStyle name="20% - Ênfase3" xfId="4" builtinId="38"/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F9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workbookViewId="0">
      <selection activeCell="K8" sqref="K8"/>
    </sheetView>
  </sheetViews>
  <sheetFormatPr defaultRowHeight="15" x14ac:dyDescent="0.25"/>
  <cols>
    <col min="1" max="1" width="4" customWidth="1"/>
    <col min="2" max="2" width="21.5703125" bestFit="1" customWidth="1"/>
    <col min="3" max="3" width="15.5703125" customWidth="1"/>
    <col min="4" max="4" width="16.5703125" customWidth="1"/>
    <col min="5" max="5" width="9.140625" customWidth="1"/>
    <col min="6" max="6" width="15.140625" customWidth="1"/>
    <col min="7" max="7" width="8.7109375" customWidth="1"/>
    <col min="8" max="8" width="14.7109375" customWidth="1"/>
    <col min="9" max="9" width="18.28515625" customWidth="1"/>
    <col min="10" max="10" width="5.5703125" customWidth="1"/>
    <col min="11" max="11" width="50.140625" customWidth="1"/>
    <col min="12" max="12" width="4.42578125" customWidth="1"/>
    <col min="13" max="13" width="18" customWidth="1"/>
    <col min="14" max="14" width="16.42578125" customWidth="1"/>
  </cols>
  <sheetData>
    <row r="1" spans="1:10" ht="15.75" thickBot="1" x14ac:dyDescent="0.3">
      <c r="A1" s="66"/>
      <c r="B1" s="263" t="s">
        <v>126</v>
      </c>
      <c r="C1" s="264"/>
      <c r="D1" s="264"/>
      <c r="E1" s="264"/>
      <c r="F1" s="264"/>
      <c r="G1" s="264"/>
      <c r="H1" s="264"/>
      <c r="I1" s="265"/>
    </row>
    <row r="2" spans="1:10" x14ac:dyDescent="0.25">
      <c r="A2" s="67"/>
      <c r="B2" s="59" t="s">
        <v>12</v>
      </c>
      <c r="C2" s="77" t="s">
        <v>24</v>
      </c>
      <c r="D2" s="77"/>
      <c r="E2" s="79" t="s">
        <v>47</v>
      </c>
      <c r="F2" s="79"/>
      <c r="G2" s="59" t="s">
        <v>14</v>
      </c>
      <c r="H2" s="59" t="s">
        <v>13</v>
      </c>
      <c r="I2" s="84" t="s">
        <v>19</v>
      </c>
    </row>
    <row r="3" spans="1:10" x14ac:dyDescent="0.25">
      <c r="A3" s="12">
        <v>1</v>
      </c>
      <c r="B3" s="57" t="s">
        <v>74</v>
      </c>
      <c r="C3" s="190">
        <v>0</v>
      </c>
      <c r="D3" s="78">
        <v>0</v>
      </c>
      <c r="E3" s="193">
        <v>100</v>
      </c>
      <c r="F3" s="192">
        <v>625</v>
      </c>
      <c r="G3" s="132">
        <f>E3+C3</f>
        <v>100</v>
      </c>
      <c r="H3" s="182">
        <v>6.25</v>
      </c>
      <c r="I3" s="180">
        <f t="shared" ref="I3:I30" si="0">(H3*G3)</f>
        <v>625</v>
      </c>
      <c r="J3" s="74"/>
    </row>
    <row r="4" spans="1:10" x14ac:dyDescent="0.25">
      <c r="A4" s="12">
        <v>2</v>
      </c>
      <c r="B4" s="57" t="s">
        <v>87</v>
      </c>
      <c r="C4" s="190">
        <v>346</v>
      </c>
      <c r="D4" s="78">
        <v>12571.333333333336</v>
      </c>
      <c r="E4" s="193">
        <v>154</v>
      </c>
      <c r="F4" s="192">
        <v>5595.3333333333339</v>
      </c>
      <c r="G4" s="132">
        <f t="shared" ref="G4:G30" si="1">E4+C4</f>
        <v>500</v>
      </c>
      <c r="H4" s="182">
        <v>36.333333333333336</v>
      </c>
      <c r="I4" s="180">
        <f t="shared" si="0"/>
        <v>18166.666666666668</v>
      </c>
      <c r="J4" s="74"/>
    </row>
    <row r="5" spans="1:10" x14ac:dyDescent="0.25">
      <c r="A5" s="12">
        <v>3</v>
      </c>
      <c r="B5" s="1" t="s">
        <v>88</v>
      </c>
      <c r="C5" s="190">
        <v>1670</v>
      </c>
      <c r="D5" s="78">
        <v>6568.666666666667</v>
      </c>
      <c r="E5" s="193">
        <v>330</v>
      </c>
      <c r="F5" s="192">
        <v>1298</v>
      </c>
      <c r="G5" s="132">
        <f t="shared" si="1"/>
        <v>2000</v>
      </c>
      <c r="H5" s="182">
        <v>3.9333333333333336</v>
      </c>
      <c r="I5" s="180">
        <f t="shared" si="0"/>
        <v>7866.666666666667</v>
      </c>
      <c r="J5" s="74"/>
    </row>
    <row r="6" spans="1:10" x14ac:dyDescent="0.25">
      <c r="A6" s="12">
        <v>4</v>
      </c>
      <c r="B6" s="1" t="s">
        <v>32</v>
      </c>
      <c r="C6" s="190">
        <v>6080</v>
      </c>
      <c r="D6" s="78">
        <v>32325.333333333332</v>
      </c>
      <c r="E6" s="194">
        <v>3920</v>
      </c>
      <c r="F6" s="192">
        <v>20841.333333333332</v>
      </c>
      <c r="G6" s="132">
        <f t="shared" si="1"/>
        <v>10000</v>
      </c>
      <c r="H6" s="182">
        <v>5.3166666666666664</v>
      </c>
      <c r="I6" s="180">
        <f t="shared" si="0"/>
        <v>53166.666666666664</v>
      </c>
      <c r="J6" s="74"/>
    </row>
    <row r="7" spans="1:10" x14ac:dyDescent="0.25">
      <c r="A7" s="12">
        <v>5</v>
      </c>
      <c r="B7" s="1" t="s">
        <v>33</v>
      </c>
      <c r="C7" s="190">
        <v>5000</v>
      </c>
      <c r="D7" s="78">
        <v>29916.666666666672</v>
      </c>
      <c r="E7" s="193">
        <v>1000</v>
      </c>
      <c r="F7" s="192">
        <v>5983.3333333333348</v>
      </c>
      <c r="G7" s="132">
        <f t="shared" si="1"/>
        <v>6000</v>
      </c>
      <c r="H7" s="182">
        <v>5.9833333333333343</v>
      </c>
      <c r="I7" s="180">
        <f t="shared" si="0"/>
        <v>35900.000000000007</v>
      </c>
      <c r="J7" s="74"/>
    </row>
    <row r="8" spans="1:10" x14ac:dyDescent="0.25">
      <c r="A8" s="12">
        <v>6</v>
      </c>
      <c r="B8" s="1" t="s">
        <v>34</v>
      </c>
      <c r="C8" s="190">
        <v>130</v>
      </c>
      <c r="D8" s="78">
        <v>823.33333333333326</v>
      </c>
      <c r="E8" s="193">
        <v>70</v>
      </c>
      <c r="F8" s="192">
        <v>443.33333333333331</v>
      </c>
      <c r="G8" s="132">
        <f t="shared" si="1"/>
        <v>200</v>
      </c>
      <c r="H8" s="182">
        <v>6.333333333333333</v>
      </c>
      <c r="I8" s="180">
        <f t="shared" si="0"/>
        <v>1266.6666666666665</v>
      </c>
      <c r="J8" s="74"/>
    </row>
    <row r="9" spans="1:10" x14ac:dyDescent="0.25">
      <c r="A9" s="12">
        <v>7</v>
      </c>
      <c r="B9" s="1" t="s">
        <v>35</v>
      </c>
      <c r="C9" s="190">
        <v>3200</v>
      </c>
      <c r="D9" s="78">
        <v>19200</v>
      </c>
      <c r="E9" s="193">
        <v>800</v>
      </c>
      <c r="F9" s="192">
        <v>4800</v>
      </c>
      <c r="G9" s="132">
        <f t="shared" si="1"/>
        <v>4000</v>
      </c>
      <c r="H9" s="182">
        <v>6</v>
      </c>
      <c r="I9" s="180">
        <f t="shared" si="0"/>
        <v>24000</v>
      </c>
      <c r="J9" s="74"/>
    </row>
    <row r="10" spans="1:10" x14ac:dyDescent="0.25">
      <c r="A10" s="12">
        <v>8</v>
      </c>
      <c r="B10" s="1" t="s">
        <v>89</v>
      </c>
      <c r="C10" s="190">
        <v>327</v>
      </c>
      <c r="D10" s="78">
        <v>1983.8</v>
      </c>
      <c r="E10" s="193">
        <v>473</v>
      </c>
      <c r="F10" s="192">
        <v>2869.5333333333333</v>
      </c>
      <c r="G10" s="132">
        <f t="shared" si="1"/>
        <v>800</v>
      </c>
      <c r="H10" s="182">
        <v>6.0666666666666664</v>
      </c>
      <c r="I10" s="180">
        <f t="shared" si="0"/>
        <v>4853.333333333333</v>
      </c>
      <c r="J10" s="74"/>
    </row>
    <row r="11" spans="1:10" x14ac:dyDescent="0.25">
      <c r="A11" s="12">
        <v>9</v>
      </c>
      <c r="B11" s="1" t="s">
        <v>115</v>
      </c>
      <c r="C11" s="190">
        <v>450</v>
      </c>
      <c r="D11" s="78">
        <v>14850</v>
      </c>
      <c r="E11" s="193">
        <v>750</v>
      </c>
      <c r="F11" s="192">
        <v>24750</v>
      </c>
      <c r="G11" s="132">
        <f t="shared" si="1"/>
        <v>1200</v>
      </c>
      <c r="H11" s="182">
        <v>33</v>
      </c>
      <c r="I11" s="180">
        <f t="shared" si="0"/>
        <v>39600</v>
      </c>
      <c r="J11" s="74"/>
    </row>
    <row r="12" spans="1:10" x14ac:dyDescent="0.25">
      <c r="A12" s="12">
        <v>10</v>
      </c>
      <c r="B12" s="1" t="s">
        <v>36</v>
      </c>
      <c r="C12" s="190">
        <v>1648</v>
      </c>
      <c r="D12" s="78">
        <v>26615.200000000004</v>
      </c>
      <c r="E12" s="193">
        <v>352</v>
      </c>
      <c r="F12" s="192">
        <v>5684.8000000000011</v>
      </c>
      <c r="G12" s="132">
        <f t="shared" si="1"/>
        <v>2000</v>
      </c>
      <c r="H12" s="182">
        <v>16.150000000000002</v>
      </c>
      <c r="I12" s="180">
        <f t="shared" si="0"/>
        <v>32300.000000000004</v>
      </c>
      <c r="J12" s="74"/>
    </row>
    <row r="13" spans="1:10" x14ac:dyDescent="0.25">
      <c r="A13" s="12">
        <v>11</v>
      </c>
      <c r="B13" s="1" t="s">
        <v>70</v>
      </c>
      <c r="C13" s="190">
        <v>1770</v>
      </c>
      <c r="D13" s="78">
        <v>12006.5</v>
      </c>
      <c r="E13" s="193">
        <v>230</v>
      </c>
      <c r="F13" s="192">
        <v>1560.1666666666667</v>
      </c>
      <c r="G13" s="132">
        <f t="shared" si="1"/>
        <v>2000</v>
      </c>
      <c r="H13" s="182">
        <v>6.7833333333333341</v>
      </c>
      <c r="I13" s="180">
        <f t="shared" si="0"/>
        <v>13566.666666666668</v>
      </c>
      <c r="J13" s="74"/>
    </row>
    <row r="14" spans="1:10" x14ac:dyDescent="0.25">
      <c r="A14" s="12">
        <v>12</v>
      </c>
      <c r="B14" s="1" t="s">
        <v>90</v>
      </c>
      <c r="C14" s="190">
        <v>970</v>
      </c>
      <c r="D14" s="78">
        <v>6272.6666666666652</v>
      </c>
      <c r="E14" s="193">
        <v>530</v>
      </c>
      <c r="F14" s="192">
        <v>3427.333333333333</v>
      </c>
      <c r="G14" s="132">
        <f t="shared" si="1"/>
        <v>1500</v>
      </c>
      <c r="H14" s="182">
        <v>6.4666666666666659</v>
      </c>
      <c r="I14" s="180">
        <f t="shared" si="0"/>
        <v>9699.9999999999982</v>
      </c>
      <c r="J14" s="74"/>
    </row>
    <row r="15" spans="1:10" x14ac:dyDescent="0.25">
      <c r="A15" s="12">
        <v>13</v>
      </c>
      <c r="B15" s="1" t="s">
        <v>76</v>
      </c>
      <c r="C15" s="190">
        <v>400</v>
      </c>
      <c r="D15" s="78">
        <v>6460.0000000000009</v>
      </c>
      <c r="E15" s="193">
        <v>400</v>
      </c>
      <c r="F15" s="192">
        <v>6460.0000000000009</v>
      </c>
      <c r="G15" s="132">
        <f t="shared" si="1"/>
        <v>800</v>
      </c>
      <c r="H15" s="182">
        <v>16.150000000000002</v>
      </c>
      <c r="I15" s="180">
        <f t="shared" si="0"/>
        <v>12920.000000000002</v>
      </c>
      <c r="J15" s="74"/>
    </row>
    <row r="16" spans="1:10" x14ac:dyDescent="0.25">
      <c r="A16" s="12">
        <v>14</v>
      </c>
      <c r="B16" s="1" t="s">
        <v>41</v>
      </c>
      <c r="C16" s="190">
        <v>260</v>
      </c>
      <c r="D16" s="78">
        <v>1122.3333333333333</v>
      </c>
      <c r="E16" s="193">
        <v>540</v>
      </c>
      <c r="F16" s="192">
        <v>2331</v>
      </c>
      <c r="G16" s="132">
        <f t="shared" si="1"/>
        <v>800</v>
      </c>
      <c r="H16" s="182">
        <v>4.3166666666666664</v>
      </c>
      <c r="I16" s="180">
        <f t="shared" si="0"/>
        <v>3453.333333333333</v>
      </c>
      <c r="J16" s="74"/>
    </row>
    <row r="17" spans="1:15" x14ac:dyDescent="0.25">
      <c r="A17" s="12">
        <v>15</v>
      </c>
      <c r="B17" s="1" t="s">
        <v>37</v>
      </c>
      <c r="C17" s="190">
        <v>700</v>
      </c>
      <c r="D17" s="78">
        <v>18200</v>
      </c>
      <c r="E17" s="193">
        <v>600</v>
      </c>
      <c r="F17" s="192">
        <v>15600</v>
      </c>
      <c r="G17" s="132">
        <f t="shared" si="1"/>
        <v>1300</v>
      </c>
      <c r="H17" s="182">
        <v>26</v>
      </c>
      <c r="I17" s="180">
        <f t="shared" si="0"/>
        <v>33800</v>
      </c>
      <c r="J17" s="74"/>
    </row>
    <row r="18" spans="1:15" x14ac:dyDescent="0.25">
      <c r="A18" s="12">
        <v>16</v>
      </c>
      <c r="B18" s="1" t="s">
        <v>75</v>
      </c>
      <c r="C18" s="190">
        <v>1240</v>
      </c>
      <c r="D18" s="78">
        <v>5414.6666666666661</v>
      </c>
      <c r="E18" s="193">
        <v>1760</v>
      </c>
      <c r="F18" s="192">
        <v>7685.333333333333</v>
      </c>
      <c r="G18" s="132">
        <f t="shared" si="1"/>
        <v>3000</v>
      </c>
      <c r="H18" s="182">
        <v>4.3666666666666663</v>
      </c>
      <c r="I18" s="180">
        <f t="shared" si="0"/>
        <v>13099.999999999998</v>
      </c>
      <c r="J18" s="74"/>
      <c r="L18" s="68"/>
    </row>
    <row r="19" spans="1:15" x14ac:dyDescent="0.25">
      <c r="A19" s="12">
        <v>17</v>
      </c>
      <c r="B19" s="1" t="s">
        <v>91</v>
      </c>
      <c r="C19" s="190">
        <v>360</v>
      </c>
      <c r="D19" s="78">
        <v>1800</v>
      </c>
      <c r="E19" s="193">
        <v>640</v>
      </c>
      <c r="F19" s="192">
        <v>3200</v>
      </c>
      <c r="G19" s="132">
        <f t="shared" si="1"/>
        <v>1000</v>
      </c>
      <c r="H19" s="182">
        <v>5</v>
      </c>
      <c r="I19" s="180">
        <f t="shared" si="0"/>
        <v>5000</v>
      </c>
      <c r="J19" s="74"/>
      <c r="L19" s="68"/>
    </row>
    <row r="20" spans="1:15" x14ac:dyDescent="0.25">
      <c r="A20" s="12">
        <v>18</v>
      </c>
      <c r="B20" s="1" t="s">
        <v>46</v>
      </c>
      <c r="C20" s="190">
        <v>4800</v>
      </c>
      <c r="D20" s="78">
        <v>49200</v>
      </c>
      <c r="E20" s="193">
        <v>1200</v>
      </c>
      <c r="F20" s="192">
        <v>12300</v>
      </c>
      <c r="G20" s="132">
        <f t="shared" si="1"/>
        <v>6000</v>
      </c>
      <c r="H20" s="182">
        <v>10.25</v>
      </c>
      <c r="I20" s="180">
        <f t="shared" si="0"/>
        <v>61500</v>
      </c>
      <c r="J20" s="74"/>
      <c r="K20" s="69"/>
      <c r="L20" s="68"/>
      <c r="M20" s="68"/>
    </row>
    <row r="21" spans="1:15" x14ac:dyDescent="0.25">
      <c r="A21" s="12">
        <v>19</v>
      </c>
      <c r="B21" s="1" t="s">
        <v>110</v>
      </c>
      <c r="C21" s="190">
        <v>0</v>
      </c>
      <c r="D21" s="78">
        <v>0</v>
      </c>
      <c r="E21" s="193">
        <v>100</v>
      </c>
      <c r="F21" s="192">
        <v>4976.6666666666679</v>
      </c>
      <c r="G21" s="132">
        <f t="shared" si="1"/>
        <v>100</v>
      </c>
      <c r="H21" s="182">
        <v>49.766666666666673</v>
      </c>
      <c r="I21" s="180">
        <f t="shared" si="0"/>
        <v>4976.666666666667</v>
      </c>
      <c r="J21" s="74"/>
      <c r="K21" s="69"/>
      <c r="L21" s="69"/>
      <c r="M21" s="69"/>
    </row>
    <row r="22" spans="1:15" ht="15.75" thickBot="1" x14ac:dyDescent="0.3">
      <c r="A22" s="12">
        <v>20</v>
      </c>
      <c r="B22" s="1" t="s">
        <v>42</v>
      </c>
      <c r="C22" s="190">
        <v>135</v>
      </c>
      <c r="D22" s="78">
        <v>657</v>
      </c>
      <c r="E22" s="193">
        <v>165</v>
      </c>
      <c r="F22" s="192">
        <v>803</v>
      </c>
      <c r="G22" s="132">
        <f t="shared" si="1"/>
        <v>300</v>
      </c>
      <c r="H22" s="182">
        <v>4.8666666666666663</v>
      </c>
      <c r="I22" s="180">
        <f t="shared" si="0"/>
        <v>1459.9999999999998</v>
      </c>
      <c r="J22" s="74"/>
    </row>
    <row r="23" spans="1:15" x14ac:dyDescent="0.25">
      <c r="A23" s="12">
        <v>21</v>
      </c>
      <c r="B23" s="1" t="s">
        <v>38</v>
      </c>
      <c r="C23" s="190">
        <v>212</v>
      </c>
      <c r="D23" s="78">
        <v>7349.333333333333</v>
      </c>
      <c r="E23" s="193">
        <v>288</v>
      </c>
      <c r="F23" s="192">
        <v>9984</v>
      </c>
      <c r="G23" s="132">
        <f t="shared" si="1"/>
        <v>500</v>
      </c>
      <c r="H23" s="182">
        <v>34.666666666666664</v>
      </c>
      <c r="I23" s="180">
        <f t="shared" si="0"/>
        <v>17333.333333333332</v>
      </c>
      <c r="J23" s="74"/>
      <c r="K23" s="86" t="s">
        <v>83</v>
      </c>
      <c r="M23" s="15" t="s">
        <v>24</v>
      </c>
      <c r="N23" s="17">
        <v>27907.4</v>
      </c>
    </row>
    <row r="24" spans="1:15" x14ac:dyDescent="0.25">
      <c r="A24" s="12">
        <v>22</v>
      </c>
      <c r="B24" s="1" t="s">
        <v>39</v>
      </c>
      <c r="C24" s="190">
        <v>2080</v>
      </c>
      <c r="D24" s="78">
        <v>22533.333333333336</v>
      </c>
      <c r="E24" s="193">
        <v>420</v>
      </c>
      <c r="F24" s="192">
        <v>4550</v>
      </c>
      <c r="G24" s="132">
        <f t="shared" si="1"/>
        <v>2500</v>
      </c>
      <c r="H24" s="182">
        <v>10.833333333333334</v>
      </c>
      <c r="I24" s="180">
        <f t="shared" si="0"/>
        <v>27083.333333333336</v>
      </c>
      <c r="J24" s="74"/>
      <c r="K24" s="87"/>
      <c r="M24" s="18" t="s">
        <v>28</v>
      </c>
      <c r="N24" s="20">
        <v>9744</v>
      </c>
    </row>
    <row r="25" spans="1:15" x14ac:dyDescent="0.25">
      <c r="A25" s="12">
        <v>23</v>
      </c>
      <c r="B25" s="1" t="s">
        <v>71</v>
      </c>
      <c r="C25" s="190">
        <v>1200</v>
      </c>
      <c r="D25" s="78">
        <v>6520</v>
      </c>
      <c r="E25" s="193">
        <v>300</v>
      </c>
      <c r="F25" s="192">
        <v>1630</v>
      </c>
      <c r="G25" s="132">
        <f t="shared" si="1"/>
        <v>1500</v>
      </c>
      <c r="H25" s="182">
        <v>5.4333333333333336</v>
      </c>
      <c r="I25" s="180">
        <f t="shared" si="0"/>
        <v>8150</v>
      </c>
      <c r="J25" s="74"/>
      <c r="K25" s="87"/>
      <c r="M25" s="18" t="s">
        <v>26</v>
      </c>
      <c r="N25" s="20">
        <v>1156</v>
      </c>
    </row>
    <row r="26" spans="1:15" x14ac:dyDescent="0.25">
      <c r="A26" s="12">
        <v>24</v>
      </c>
      <c r="B26" s="1" t="s">
        <v>101</v>
      </c>
      <c r="C26" s="190">
        <v>1880</v>
      </c>
      <c r="D26" s="78">
        <v>28889.333333333336</v>
      </c>
      <c r="E26" s="193">
        <v>120</v>
      </c>
      <c r="F26" s="192">
        <v>1844</v>
      </c>
      <c r="G26" s="132">
        <f t="shared" si="1"/>
        <v>2000</v>
      </c>
      <c r="H26" s="182">
        <v>15.366666666666667</v>
      </c>
      <c r="I26" s="180">
        <f t="shared" si="0"/>
        <v>30733.333333333336</v>
      </c>
      <c r="J26" s="74"/>
      <c r="K26" s="87" t="s">
        <v>82</v>
      </c>
      <c r="M26" s="18" t="s">
        <v>25</v>
      </c>
      <c r="N26" s="20">
        <v>0</v>
      </c>
    </row>
    <row r="27" spans="1:15" ht="15.75" thickBot="1" x14ac:dyDescent="0.3">
      <c r="A27" s="12">
        <v>25</v>
      </c>
      <c r="B27" s="1" t="s">
        <v>72</v>
      </c>
      <c r="C27" s="190">
        <v>1780</v>
      </c>
      <c r="D27" s="78">
        <v>6526.6666666666661</v>
      </c>
      <c r="E27" s="193">
        <v>420</v>
      </c>
      <c r="F27" s="192">
        <v>1540</v>
      </c>
      <c r="G27" s="132">
        <f t="shared" si="1"/>
        <v>2200</v>
      </c>
      <c r="H27" s="182">
        <v>3.6666666666666665</v>
      </c>
      <c r="I27" s="180">
        <f t="shared" si="0"/>
        <v>8066.6666666666661</v>
      </c>
      <c r="J27" s="74"/>
      <c r="K27" s="88">
        <f>I31*100/N32/100</f>
        <v>0.95160479825108268</v>
      </c>
      <c r="M27" s="18" t="s">
        <v>14</v>
      </c>
      <c r="N27" s="20">
        <f>SUM(N23:N26)</f>
        <v>38807.4</v>
      </c>
      <c r="O27" s="94">
        <f>(N27*100/N30)/100</f>
        <v>0.68344786533713264</v>
      </c>
    </row>
    <row r="28" spans="1:15" x14ac:dyDescent="0.25">
      <c r="A28" s="12">
        <v>26</v>
      </c>
      <c r="B28" s="1" t="s">
        <v>73</v>
      </c>
      <c r="C28" s="190">
        <v>1385</v>
      </c>
      <c r="D28" s="78">
        <v>14150.083333333334</v>
      </c>
      <c r="E28" s="193">
        <v>115</v>
      </c>
      <c r="F28" s="192">
        <v>1174.9166666666667</v>
      </c>
      <c r="G28" s="132">
        <f t="shared" si="1"/>
        <v>1500</v>
      </c>
      <c r="H28" s="182">
        <v>10.216666666666667</v>
      </c>
      <c r="I28" s="180">
        <f t="shared" si="0"/>
        <v>15325</v>
      </c>
      <c r="J28" s="74"/>
      <c r="M28" s="75"/>
      <c r="N28" s="76"/>
    </row>
    <row r="29" spans="1:15" x14ac:dyDescent="0.25">
      <c r="A29" s="12">
        <v>27</v>
      </c>
      <c r="B29" s="3" t="s">
        <v>40</v>
      </c>
      <c r="C29" s="190">
        <v>350</v>
      </c>
      <c r="D29" s="78">
        <v>3435.833333333333</v>
      </c>
      <c r="E29" s="193">
        <v>1150</v>
      </c>
      <c r="F29" s="192">
        <v>11289.166666666668</v>
      </c>
      <c r="G29" s="132">
        <f t="shared" si="1"/>
        <v>1500</v>
      </c>
      <c r="H29" s="182">
        <v>9.8166666666666664</v>
      </c>
      <c r="I29" s="180">
        <f t="shared" si="0"/>
        <v>14725</v>
      </c>
      <c r="J29" s="74"/>
      <c r="M29" s="26" t="s">
        <v>27</v>
      </c>
      <c r="N29" s="27">
        <v>17974.400000000001</v>
      </c>
      <c r="O29" s="94">
        <f>(N29*100/N30)/100</f>
        <v>0.31655213466286736</v>
      </c>
    </row>
    <row r="30" spans="1:15" x14ac:dyDescent="0.25">
      <c r="A30" s="12">
        <v>28</v>
      </c>
      <c r="B30" s="3" t="s">
        <v>92</v>
      </c>
      <c r="C30" s="190">
        <v>1850</v>
      </c>
      <c r="D30" s="78">
        <v>25715</v>
      </c>
      <c r="E30" s="193">
        <v>1150</v>
      </c>
      <c r="F30" s="192">
        <v>15985</v>
      </c>
      <c r="G30" s="132">
        <f t="shared" si="1"/>
        <v>3000</v>
      </c>
      <c r="H30" s="182">
        <v>13.9</v>
      </c>
      <c r="I30" s="180">
        <f t="shared" si="0"/>
        <v>41700</v>
      </c>
      <c r="J30" s="74"/>
      <c r="M30" s="61" t="s">
        <v>14</v>
      </c>
      <c r="N30" s="62">
        <f>N29+N27</f>
        <v>56781.8</v>
      </c>
    </row>
    <row r="31" spans="1:15" x14ac:dyDescent="0.25">
      <c r="A31" s="12"/>
      <c r="B31" s="1"/>
      <c r="C31" s="80">
        <f>SUM(C3:C30)</f>
        <v>40223</v>
      </c>
      <c r="D31" s="81">
        <f>SUM(D3:D30)</f>
        <v>361107.08333333331</v>
      </c>
      <c r="E31" s="82">
        <f>SUM(E3:E30)</f>
        <v>18077</v>
      </c>
      <c r="F31" s="83">
        <f>SUM(F3:F30)</f>
        <v>179231.25</v>
      </c>
      <c r="G31" s="133">
        <f>SUM(G3:G30)</f>
        <v>58300</v>
      </c>
      <c r="H31" s="181"/>
      <c r="I31" s="58">
        <f>SUM(I3:I30)</f>
        <v>540338.33333333326</v>
      </c>
      <c r="J31" s="74"/>
      <c r="M31" s="61"/>
      <c r="N31" s="62"/>
    </row>
    <row r="32" spans="1:15" ht="15.75" thickBot="1" x14ac:dyDescent="0.3">
      <c r="A32" s="13"/>
      <c r="B32" s="37"/>
      <c r="C32" s="70"/>
      <c r="D32" s="70"/>
      <c r="E32" s="70"/>
      <c r="F32" s="70"/>
      <c r="G32" s="37">
        <f>C31+E31</f>
        <v>58300</v>
      </c>
      <c r="H32" s="71"/>
      <c r="I32" s="72">
        <f>D31+F31</f>
        <v>540338.33333333326</v>
      </c>
      <c r="J32" s="74"/>
      <c r="M32" s="64" t="s">
        <v>109</v>
      </c>
      <c r="N32" s="63">
        <f>N30*10</f>
        <v>567818</v>
      </c>
    </row>
    <row r="33" spans="2:9" x14ac:dyDescent="0.25">
      <c r="B33" s="9"/>
      <c r="C33" s="69"/>
      <c r="D33" s="69"/>
      <c r="E33" s="69"/>
      <c r="F33" s="69"/>
      <c r="H33" s="73"/>
      <c r="I33" s="74"/>
    </row>
    <row r="34" spans="2:9" x14ac:dyDescent="0.25">
      <c r="H34" s="10"/>
      <c r="I34" s="11"/>
    </row>
  </sheetData>
  <mergeCells count="1">
    <mergeCell ref="B1:I1"/>
  </mergeCells>
  <pageMargins left="0.25" right="0.25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4"/>
  <sheetViews>
    <sheetView zoomScale="110" zoomScaleNormal="110" workbookViewId="0">
      <selection activeCell="V28" sqref="V28"/>
    </sheetView>
  </sheetViews>
  <sheetFormatPr defaultRowHeight="15" x14ac:dyDescent="0.25"/>
  <cols>
    <col min="1" max="1" width="3.28515625" customWidth="1"/>
    <col min="2" max="2" width="21.140625" customWidth="1"/>
    <col min="3" max="3" width="6.85546875" customWidth="1"/>
    <col min="4" max="4" width="7.140625" customWidth="1"/>
    <col min="5" max="5" width="10" bestFit="1" customWidth="1"/>
    <col min="6" max="6" width="9.5703125" customWidth="1"/>
    <col min="10" max="10" width="6" customWidth="1"/>
    <col min="11" max="12" width="7.140625" customWidth="1"/>
    <col min="14" max="14" width="9.140625" customWidth="1"/>
    <col min="15" max="15" width="17.85546875" customWidth="1"/>
    <col min="16" max="16" width="14.42578125" bestFit="1" customWidth="1"/>
    <col min="17" max="17" width="14.28515625" customWidth="1"/>
    <col min="18" max="18" width="14.7109375" customWidth="1"/>
  </cols>
  <sheetData>
    <row r="1" spans="1:20" ht="15.75" thickBot="1" x14ac:dyDescent="0.3">
      <c r="B1" s="266" t="s">
        <v>124</v>
      </c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8"/>
    </row>
    <row r="2" spans="1:20" x14ac:dyDescent="0.25">
      <c r="A2" s="36"/>
      <c r="B2" s="31" t="s">
        <v>12</v>
      </c>
      <c r="C2" s="31" t="s">
        <v>0</v>
      </c>
      <c r="D2" s="31" t="s">
        <v>1</v>
      </c>
      <c r="E2" s="31" t="s">
        <v>123</v>
      </c>
      <c r="F2" s="31" t="s">
        <v>2</v>
      </c>
      <c r="G2" s="31" t="s">
        <v>3</v>
      </c>
      <c r="H2" s="31" t="s">
        <v>4</v>
      </c>
      <c r="I2" s="31" t="s">
        <v>5</v>
      </c>
      <c r="J2" s="31" t="s">
        <v>6</v>
      </c>
      <c r="K2" s="31" t="s">
        <v>7</v>
      </c>
      <c r="L2" s="31" t="s">
        <v>8</v>
      </c>
      <c r="M2" s="32" t="s">
        <v>9</v>
      </c>
      <c r="N2" s="33" t="s">
        <v>13</v>
      </c>
      <c r="O2" s="33" t="s">
        <v>14</v>
      </c>
      <c r="P2" s="136" t="s">
        <v>15</v>
      </c>
      <c r="Q2" s="34" t="s">
        <v>14</v>
      </c>
      <c r="R2" s="137" t="s">
        <v>16</v>
      </c>
    </row>
    <row r="3" spans="1:20" x14ac:dyDescent="0.25">
      <c r="A3" s="174">
        <v>1</v>
      </c>
      <c r="B3" s="261" t="s">
        <v>74</v>
      </c>
      <c r="C3" s="252" t="s">
        <v>102</v>
      </c>
      <c r="D3" s="252" t="s">
        <v>102</v>
      </c>
      <c r="E3" s="252" t="s">
        <v>102</v>
      </c>
      <c r="F3" s="252" t="s">
        <v>102</v>
      </c>
      <c r="G3" s="252" t="s">
        <v>102</v>
      </c>
      <c r="H3" s="252" t="s">
        <v>102</v>
      </c>
      <c r="I3" s="252" t="s">
        <v>102</v>
      </c>
      <c r="J3" s="252" t="s">
        <v>102</v>
      </c>
      <c r="K3" s="252" t="s">
        <v>102</v>
      </c>
      <c r="L3" s="252" t="s">
        <v>102</v>
      </c>
      <c r="M3" s="164">
        <f t="shared" ref="M3:M30" si="0">SUM(C3:L3)</f>
        <v>0</v>
      </c>
      <c r="N3" s="187">
        <v>6.25</v>
      </c>
      <c r="O3" s="183">
        <f t="shared" ref="O3:O30" si="1">(M3*N3)</f>
        <v>0</v>
      </c>
      <c r="P3" s="172">
        <v>5</v>
      </c>
      <c r="Q3" s="153">
        <f t="shared" ref="Q3:Q30" si="2">(O3*P3)</f>
        <v>0</v>
      </c>
      <c r="R3" s="152">
        <f t="shared" ref="R3:R30" si="3">(M3*P3)</f>
        <v>0</v>
      </c>
      <c r="T3" s="277"/>
    </row>
    <row r="4" spans="1:20" x14ac:dyDescent="0.25">
      <c r="A4" s="174">
        <v>2</v>
      </c>
      <c r="B4" s="173" t="s">
        <v>87</v>
      </c>
      <c r="C4" s="172">
        <v>1</v>
      </c>
      <c r="D4" s="280">
        <v>1</v>
      </c>
      <c r="E4" s="280">
        <v>1</v>
      </c>
      <c r="F4" s="280">
        <v>1</v>
      </c>
      <c r="G4" s="280">
        <v>1</v>
      </c>
      <c r="H4" s="280">
        <v>1</v>
      </c>
      <c r="I4" s="280">
        <v>1</v>
      </c>
      <c r="J4" s="280">
        <v>1</v>
      </c>
      <c r="K4" s="280">
        <v>1</v>
      </c>
      <c r="L4" s="280">
        <v>1</v>
      </c>
      <c r="M4" s="164">
        <f t="shared" si="0"/>
        <v>10</v>
      </c>
      <c r="N4" s="187">
        <v>36.333333333333336</v>
      </c>
      <c r="O4" s="183">
        <f t="shared" si="1"/>
        <v>363.33333333333337</v>
      </c>
      <c r="P4" s="172">
        <v>34.6</v>
      </c>
      <c r="Q4" s="153">
        <f t="shared" si="2"/>
        <v>12571.333333333336</v>
      </c>
      <c r="R4" s="152">
        <f t="shared" si="3"/>
        <v>346</v>
      </c>
      <c r="T4" s="277"/>
    </row>
    <row r="5" spans="1:20" x14ac:dyDescent="0.25">
      <c r="A5" s="174">
        <v>3</v>
      </c>
      <c r="B5" s="174" t="s">
        <v>88</v>
      </c>
      <c r="C5" s="172">
        <v>9</v>
      </c>
      <c r="D5" s="281">
        <v>21</v>
      </c>
      <c r="E5" s="281">
        <v>15</v>
      </c>
      <c r="F5" s="281">
        <v>21</v>
      </c>
      <c r="G5" s="281">
        <v>21</v>
      </c>
      <c r="H5" s="281">
        <v>15</v>
      </c>
      <c r="I5" s="281">
        <v>8</v>
      </c>
      <c r="J5" s="281">
        <v>21</v>
      </c>
      <c r="K5" s="281">
        <v>15</v>
      </c>
      <c r="L5" s="281">
        <v>21</v>
      </c>
      <c r="M5" s="164">
        <f t="shared" si="0"/>
        <v>167</v>
      </c>
      <c r="N5" s="187">
        <v>3.9333333333333336</v>
      </c>
      <c r="O5" s="183">
        <f t="shared" si="1"/>
        <v>656.86666666666667</v>
      </c>
      <c r="P5" s="172">
        <v>10</v>
      </c>
      <c r="Q5" s="153">
        <f t="shared" si="2"/>
        <v>6568.666666666667</v>
      </c>
      <c r="R5" s="152">
        <f t="shared" si="3"/>
        <v>1670</v>
      </c>
      <c r="T5" s="277"/>
    </row>
    <row r="6" spans="1:20" x14ac:dyDescent="0.25">
      <c r="A6" s="174">
        <v>4</v>
      </c>
      <c r="B6" s="2" t="s">
        <v>32</v>
      </c>
      <c r="C6" s="278">
        <v>15</v>
      </c>
      <c r="D6" s="282">
        <v>35</v>
      </c>
      <c r="E6" s="282">
        <v>30</v>
      </c>
      <c r="F6" s="282">
        <v>30</v>
      </c>
      <c r="G6" s="282">
        <v>49</v>
      </c>
      <c r="H6" s="282">
        <v>36</v>
      </c>
      <c r="I6" s="282">
        <v>26</v>
      </c>
      <c r="J6" s="282">
        <v>32</v>
      </c>
      <c r="K6" s="282">
        <v>17</v>
      </c>
      <c r="L6" s="282">
        <v>34</v>
      </c>
      <c r="M6" s="164">
        <f t="shared" si="0"/>
        <v>304</v>
      </c>
      <c r="N6" s="187">
        <v>5.3166666666666664</v>
      </c>
      <c r="O6" s="183">
        <f t="shared" si="1"/>
        <v>1616.2666666666667</v>
      </c>
      <c r="P6" s="172">
        <v>20</v>
      </c>
      <c r="Q6" s="153">
        <f t="shared" si="2"/>
        <v>32325.333333333332</v>
      </c>
      <c r="R6" s="152">
        <f t="shared" si="3"/>
        <v>6080</v>
      </c>
      <c r="T6" s="277"/>
    </row>
    <row r="7" spans="1:20" x14ac:dyDescent="0.25">
      <c r="A7" s="174">
        <v>5</v>
      </c>
      <c r="B7" s="174" t="s">
        <v>43</v>
      </c>
      <c r="C7" s="172">
        <v>10</v>
      </c>
      <c r="D7" s="281">
        <v>30</v>
      </c>
      <c r="E7" s="281">
        <v>25</v>
      </c>
      <c r="F7" s="281">
        <v>30</v>
      </c>
      <c r="G7" s="281">
        <v>30</v>
      </c>
      <c r="H7" s="281">
        <v>25</v>
      </c>
      <c r="I7" s="281">
        <v>15</v>
      </c>
      <c r="J7" s="281">
        <v>30</v>
      </c>
      <c r="K7" s="281">
        <v>25</v>
      </c>
      <c r="L7" s="281">
        <v>30</v>
      </c>
      <c r="M7" s="164">
        <f t="shared" si="0"/>
        <v>250</v>
      </c>
      <c r="N7" s="187">
        <v>5.9833333333333343</v>
      </c>
      <c r="O7" s="183">
        <f t="shared" si="1"/>
        <v>1495.8333333333335</v>
      </c>
      <c r="P7" s="172">
        <v>20</v>
      </c>
      <c r="Q7" s="153">
        <f t="shared" si="2"/>
        <v>29916.666666666672</v>
      </c>
      <c r="R7" s="284">
        <f t="shared" si="3"/>
        <v>5000</v>
      </c>
      <c r="T7" s="277"/>
    </row>
    <row r="8" spans="1:20" x14ac:dyDescent="0.25">
      <c r="A8" s="174">
        <v>6</v>
      </c>
      <c r="B8" s="174" t="s">
        <v>34</v>
      </c>
      <c r="C8" s="172">
        <v>13</v>
      </c>
      <c r="D8" s="281">
        <v>13</v>
      </c>
      <c r="E8" s="281">
        <v>13</v>
      </c>
      <c r="F8" s="281">
        <v>13</v>
      </c>
      <c r="G8" s="281">
        <v>13</v>
      </c>
      <c r="H8" s="281">
        <v>13</v>
      </c>
      <c r="I8" s="281">
        <v>13</v>
      </c>
      <c r="J8" s="281">
        <v>13</v>
      </c>
      <c r="K8" s="281">
        <v>13</v>
      </c>
      <c r="L8" s="281">
        <v>13</v>
      </c>
      <c r="M8" s="164">
        <f t="shared" si="0"/>
        <v>130</v>
      </c>
      <c r="N8" s="187">
        <v>6.333333333333333</v>
      </c>
      <c r="O8" s="185">
        <f t="shared" si="1"/>
        <v>823.33333333333326</v>
      </c>
      <c r="P8" s="175">
        <v>1</v>
      </c>
      <c r="Q8" s="156">
        <f t="shared" si="2"/>
        <v>823.33333333333326</v>
      </c>
      <c r="R8" s="157">
        <f t="shared" si="3"/>
        <v>130</v>
      </c>
      <c r="S8" s="10"/>
      <c r="T8" s="277"/>
    </row>
    <row r="9" spans="1:20" x14ac:dyDescent="0.25">
      <c r="A9" s="174">
        <v>7</v>
      </c>
      <c r="B9" s="256" t="s">
        <v>35</v>
      </c>
      <c r="C9" s="175">
        <v>15</v>
      </c>
      <c r="D9" s="283">
        <v>40</v>
      </c>
      <c r="E9" s="283">
        <v>30</v>
      </c>
      <c r="F9" s="283">
        <v>40</v>
      </c>
      <c r="G9" s="283">
        <v>40</v>
      </c>
      <c r="H9" s="283">
        <v>30</v>
      </c>
      <c r="I9" s="283">
        <v>15</v>
      </c>
      <c r="J9" s="283">
        <v>40</v>
      </c>
      <c r="K9" s="283">
        <v>30</v>
      </c>
      <c r="L9" s="283">
        <v>40</v>
      </c>
      <c r="M9" s="164">
        <f t="shared" si="0"/>
        <v>320</v>
      </c>
      <c r="N9" s="187">
        <v>6</v>
      </c>
      <c r="O9" s="183">
        <f t="shared" si="1"/>
        <v>1920</v>
      </c>
      <c r="P9" s="172">
        <v>10</v>
      </c>
      <c r="Q9" s="153">
        <f t="shared" si="2"/>
        <v>19200</v>
      </c>
      <c r="R9" s="152">
        <f t="shared" si="3"/>
        <v>3200</v>
      </c>
      <c r="T9" s="277"/>
    </row>
    <row r="10" spans="1:20" x14ac:dyDescent="0.25">
      <c r="A10" s="174">
        <v>8</v>
      </c>
      <c r="B10" s="256" t="s">
        <v>89</v>
      </c>
      <c r="C10" s="175">
        <v>5</v>
      </c>
      <c r="D10" s="283">
        <v>15</v>
      </c>
      <c r="E10" s="283">
        <v>8</v>
      </c>
      <c r="F10" s="283">
        <v>15</v>
      </c>
      <c r="G10" s="283">
        <v>15</v>
      </c>
      <c r="H10" s="283">
        <v>8</v>
      </c>
      <c r="I10" s="283">
        <v>5</v>
      </c>
      <c r="J10" s="283">
        <v>15</v>
      </c>
      <c r="K10" s="283">
        <v>8</v>
      </c>
      <c r="L10" s="283">
        <v>15</v>
      </c>
      <c r="M10" s="164">
        <f t="shared" si="0"/>
        <v>109</v>
      </c>
      <c r="N10" s="187">
        <v>6.0666666666666664</v>
      </c>
      <c r="O10" s="183">
        <f t="shared" si="1"/>
        <v>661.26666666666665</v>
      </c>
      <c r="P10" s="172">
        <v>3</v>
      </c>
      <c r="Q10" s="153">
        <f t="shared" si="2"/>
        <v>1983.8</v>
      </c>
      <c r="R10" s="152">
        <f t="shared" si="3"/>
        <v>327</v>
      </c>
      <c r="T10" s="277"/>
    </row>
    <row r="11" spans="1:20" x14ac:dyDescent="0.25">
      <c r="A11" s="174">
        <v>9</v>
      </c>
      <c r="B11" s="256" t="s">
        <v>122</v>
      </c>
      <c r="C11" s="175">
        <v>5</v>
      </c>
      <c r="D11" s="283">
        <v>10</v>
      </c>
      <c r="E11" s="283">
        <v>10</v>
      </c>
      <c r="F11" s="283">
        <v>10</v>
      </c>
      <c r="G11" s="283">
        <v>10</v>
      </c>
      <c r="H11" s="283">
        <v>10</v>
      </c>
      <c r="I11" s="283">
        <v>5</v>
      </c>
      <c r="J11" s="283">
        <v>10</v>
      </c>
      <c r="K11" s="283">
        <v>10</v>
      </c>
      <c r="L11" s="283">
        <v>10</v>
      </c>
      <c r="M11" s="164">
        <f t="shared" si="0"/>
        <v>90</v>
      </c>
      <c r="N11" s="187">
        <v>33</v>
      </c>
      <c r="O11" s="183">
        <f t="shared" si="1"/>
        <v>2970</v>
      </c>
      <c r="P11" s="172">
        <v>5</v>
      </c>
      <c r="Q11" s="153">
        <f t="shared" si="2"/>
        <v>14850</v>
      </c>
      <c r="R11" s="152">
        <f t="shared" si="3"/>
        <v>450</v>
      </c>
      <c r="T11" s="277"/>
    </row>
    <row r="12" spans="1:20" x14ac:dyDescent="0.25">
      <c r="A12" s="174">
        <v>10</v>
      </c>
      <c r="B12" s="174" t="s">
        <v>36</v>
      </c>
      <c r="C12" s="172">
        <v>10</v>
      </c>
      <c r="D12" s="172">
        <v>30</v>
      </c>
      <c r="E12" s="172">
        <v>15</v>
      </c>
      <c r="F12" s="172">
        <v>30</v>
      </c>
      <c r="G12" s="172">
        <v>30</v>
      </c>
      <c r="H12" s="172">
        <v>15</v>
      </c>
      <c r="I12" s="172">
        <v>11</v>
      </c>
      <c r="J12" s="172">
        <v>25</v>
      </c>
      <c r="K12" s="172">
        <v>15</v>
      </c>
      <c r="L12" s="172">
        <v>25</v>
      </c>
      <c r="M12" s="164">
        <f t="shared" si="0"/>
        <v>206</v>
      </c>
      <c r="N12" s="187">
        <v>16.150000000000002</v>
      </c>
      <c r="O12" s="183">
        <f t="shared" si="1"/>
        <v>3326.9000000000005</v>
      </c>
      <c r="P12" s="172">
        <v>8</v>
      </c>
      <c r="Q12" s="153">
        <f t="shared" si="2"/>
        <v>26615.200000000004</v>
      </c>
      <c r="R12" s="152">
        <f t="shared" si="3"/>
        <v>1648</v>
      </c>
      <c r="T12" s="277"/>
    </row>
    <row r="13" spans="1:20" x14ac:dyDescent="0.25">
      <c r="A13" s="174">
        <v>11</v>
      </c>
      <c r="B13" s="174" t="s">
        <v>70</v>
      </c>
      <c r="C13" s="172">
        <v>7.5</v>
      </c>
      <c r="D13" s="172">
        <v>10</v>
      </c>
      <c r="E13" s="172">
        <v>10</v>
      </c>
      <c r="F13" s="172">
        <v>10</v>
      </c>
      <c r="G13" s="172">
        <v>9</v>
      </c>
      <c r="H13" s="172">
        <v>8</v>
      </c>
      <c r="I13" s="172">
        <v>6</v>
      </c>
      <c r="J13" s="172">
        <v>10</v>
      </c>
      <c r="K13" s="172">
        <v>8</v>
      </c>
      <c r="L13" s="172">
        <v>10</v>
      </c>
      <c r="M13" s="164">
        <f t="shared" si="0"/>
        <v>88.5</v>
      </c>
      <c r="N13" s="187">
        <v>6.7833333333333341</v>
      </c>
      <c r="O13" s="183">
        <f t="shared" si="1"/>
        <v>600.32500000000005</v>
      </c>
      <c r="P13" s="172">
        <v>20</v>
      </c>
      <c r="Q13" s="153">
        <f t="shared" si="2"/>
        <v>12006.5</v>
      </c>
      <c r="R13" s="152">
        <f t="shared" si="3"/>
        <v>1770</v>
      </c>
      <c r="T13" s="277"/>
    </row>
    <row r="14" spans="1:20" x14ac:dyDescent="0.25">
      <c r="A14" s="174">
        <v>12</v>
      </c>
      <c r="B14" s="174" t="s">
        <v>90</v>
      </c>
      <c r="C14" s="172">
        <v>5</v>
      </c>
      <c r="D14" s="172">
        <v>13</v>
      </c>
      <c r="E14" s="172">
        <v>8</v>
      </c>
      <c r="F14" s="172">
        <v>13</v>
      </c>
      <c r="G14" s="172">
        <v>13</v>
      </c>
      <c r="H14" s="172">
        <v>7</v>
      </c>
      <c r="I14" s="172">
        <v>5</v>
      </c>
      <c r="J14" s="172">
        <v>13</v>
      </c>
      <c r="K14" s="172">
        <v>7</v>
      </c>
      <c r="L14" s="172">
        <v>13</v>
      </c>
      <c r="M14" s="164">
        <f t="shared" si="0"/>
        <v>97</v>
      </c>
      <c r="N14" s="187">
        <v>6.4666666666666659</v>
      </c>
      <c r="O14" s="183">
        <f t="shared" si="1"/>
        <v>627.26666666666654</v>
      </c>
      <c r="P14" s="172">
        <v>10</v>
      </c>
      <c r="Q14" s="153">
        <f t="shared" si="2"/>
        <v>6272.6666666666652</v>
      </c>
      <c r="R14" s="152">
        <f t="shared" si="3"/>
        <v>970</v>
      </c>
      <c r="T14" s="277"/>
    </row>
    <row r="15" spans="1:20" x14ac:dyDescent="0.25">
      <c r="A15" s="174">
        <v>13</v>
      </c>
      <c r="B15" s="2" t="s">
        <v>76</v>
      </c>
      <c r="C15" s="278">
        <v>5</v>
      </c>
      <c r="D15" s="278">
        <v>12</v>
      </c>
      <c r="E15" s="278">
        <v>10</v>
      </c>
      <c r="F15" s="278">
        <v>12</v>
      </c>
      <c r="G15" s="278">
        <v>12</v>
      </c>
      <c r="H15" s="278">
        <v>10</v>
      </c>
      <c r="I15" s="278">
        <v>5</v>
      </c>
      <c r="J15" s="278">
        <v>12</v>
      </c>
      <c r="K15" s="278">
        <v>10</v>
      </c>
      <c r="L15" s="278">
        <v>12</v>
      </c>
      <c r="M15" s="164">
        <f t="shared" si="0"/>
        <v>100</v>
      </c>
      <c r="N15" s="187">
        <v>16.150000000000002</v>
      </c>
      <c r="O15" s="183">
        <f t="shared" si="1"/>
        <v>1615.0000000000002</v>
      </c>
      <c r="P15" s="172">
        <v>4</v>
      </c>
      <c r="Q15" s="153">
        <f t="shared" si="2"/>
        <v>6460.0000000000009</v>
      </c>
      <c r="R15" s="152">
        <f t="shared" si="3"/>
        <v>400</v>
      </c>
      <c r="T15" s="277"/>
    </row>
    <row r="16" spans="1:20" x14ac:dyDescent="0.25">
      <c r="A16" s="174">
        <v>14</v>
      </c>
      <c r="B16" s="256" t="s">
        <v>41</v>
      </c>
      <c r="C16" s="175">
        <v>5</v>
      </c>
      <c r="D16" s="175">
        <v>8</v>
      </c>
      <c r="E16" s="175">
        <v>7</v>
      </c>
      <c r="F16" s="175">
        <v>8</v>
      </c>
      <c r="G16" s="175">
        <v>5</v>
      </c>
      <c r="H16" s="175">
        <v>7</v>
      </c>
      <c r="I16" s="175">
        <v>3</v>
      </c>
      <c r="J16" s="175">
        <v>8</v>
      </c>
      <c r="K16" s="175">
        <v>6</v>
      </c>
      <c r="L16" s="175">
        <v>8</v>
      </c>
      <c r="M16" s="164">
        <f t="shared" si="0"/>
        <v>65</v>
      </c>
      <c r="N16" s="187">
        <v>4.3166666666666664</v>
      </c>
      <c r="O16" s="183">
        <f t="shared" si="1"/>
        <v>280.58333333333331</v>
      </c>
      <c r="P16" s="172">
        <v>4</v>
      </c>
      <c r="Q16" s="153">
        <f t="shared" si="2"/>
        <v>1122.3333333333333</v>
      </c>
      <c r="R16" s="152">
        <f t="shared" si="3"/>
        <v>260</v>
      </c>
      <c r="T16" s="277"/>
    </row>
    <row r="17" spans="1:20" x14ac:dyDescent="0.25">
      <c r="A17" s="174">
        <v>15</v>
      </c>
      <c r="B17" s="256" t="s">
        <v>93</v>
      </c>
      <c r="C17" s="175">
        <v>5</v>
      </c>
      <c r="D17" s="175">
        <v>10</v>
      </c>
      <c r="E17" s="175">
        <v>7</v>
      </c>
      <c r="F17" s="175">
        <v>15</v>
      </c>
      <c r="G17" s="175">
        <v>19</v>
      </c>
      <c r="H17" s="175">
        <v>20</v>
      </c>
      <c r="I17" s="175">
        <v>6</v>
      </c>
      <c r="J17" s="175">
        <v>19</v>
      </c>
      <c r="K17" s="175">
        <v>19</v>
      </c>
      <c r="L17" s="175">
        <v>20</v>
      </c>
      <c r="M17" s="164">
        <f t="shared" si="0"/>
        <v>140</v>
      </c>
      <c r="N17" s="187">
        <v>26</v>
      </c>
      <c r="O17" s="183">
        <f t="shared" si="1"/>
        <v>3640</v>
      </c>
      <c r="P17" s="172">
        <v>5</v>
      </c>
      <c r="Q17" s="153">
        <f t="shared" si="2"/>
        <v>18200</v>
      </c>
      <c r="R17" s="152">
        <f t="shared" si="3"/>
        <v>700</v>
      </c>
      <c r="T17" s="277"/>
    </row>
    <row r="18" spans="1:20" x14ac:dyDescent="0.25">
      <c r="A18" s="174">
        <v>16</v>
      </c>
      <c r="B18" s="256" t="s">
        <v>75</v>
      </c>
      <c r="C18" s="260">
        <v>10</v>
      </c>
      <c r="D18" s="260">
        <v>15</v>
      </c>
      <c r="E18" s="260">
        <v>10</v>
      </c>
      <c r="F18" s="260">
        <v>15</v>
      </c>
      <c r="G18" s="260">
        <v>15</v>
      </c>
      <c r="H18" s="260">
        <v>10</v>
      </c>
      <c r="I18" s="260">
        <v>10</v>
      </c>
      <c r="J18" s="260">
        <v>15</v>
      </c>
      <c r="K18" s="260">
        <v>10</v>
      </c>
      <c r="L18" s="260">
        <v>14</v>
      </c>
      <c r="M18" s="164">
        <f t="shared" si="0"/>
        <v>124</v>
      </c>
      <c r="N18" s="187">
        <v>4.3666666666666663</v>
      </c>
      <c r="O18" s="183">
        <f t="shared" si="1"/>
        <v>541.46666666666658</v>
      </c>
      <c r="P18" s="172">
        <v>10</v>
      </c>
      <c r="Q18" s="153">
        <f t="shared" si="2"/>
        <v>5414.6666666666661</v>
      </c>
      <c r="R18" s="152">
        <f t="shared" si="3"/>
        <v>1240</v>
      </c>
      <c r="T18" s="277"/>
    </row>
    <row r="19" spans="1:20" x14ac:dyDescent="0.25">
      <c r="A19" s="174">
        <v>17</v>
      </c>
      <c r="B19" s="256" t="s">
        <v>91</v>
      </c>
      <c r="C19" s="260">
        <v>5</v>
      </c>
      <c r="D19" s="260">
        <v>8</v>
      </c>
      <c r="E19" s="260">
        <v>8</v>
      </c>
      <c r="F19" s="260">
        <v>8</v>
      </c>
      <c r="G19" s="260">
        <v>8</v>
      </c>
      <c r="H19" s="260">
        <v>7</v>
      </c>
      <c r="I19" s="260">
        <v>5</v>
      </c>
      <c r="J19" s="260">
        <v>8</v>
      </c>
      <c r="K19" s="260">
        <v>8</v>
      </c>
      <c r="L19" s="260">
        <v>7</v>
      </c>
      <c r="M19" s="164">
        <f t="shared" si="0"/>
        <v>72</v>
      </c>
      <c r="N19" s="187">
        <v>5</v>
      </c>
      <c r="O19" s="183">
        <f t="shared" si="1"/>
        <v>360</v>
      </c>
      <c r="P19" s="172">
        <v>5</v>
      </c>
      <c r="Q19" s="153">
        <f t="shared" si="2"/>
        <v>1800</v>
      </c>
      <c r="R19" s="152">
        <f t="shared" si="3"/>
        <v>360</v>
      </c>
      <c r="T19" s="277"/>
    </row>
    <row r="20" spans="1:20" x14ac:dyDescent="0.25">
      <c r="A20" s="174">
        <v>18</v>
      </c>
      <c r="B20" s="256" t="s">
        <v>44</v>
      </c>
      <c r="C20" s="175">
        <v>10</v>
      </c>
      <c r="D20" s="175">
        <v>30</v>
      </c>
      <c r="E20" s="175">
        <v>20</v>
      </c>
      <c r="F20" s="175">
        <v>30</v>
      </c>
      <c r="G20" s="175">
        <v>30</v>
      </c>
      <c r="H20" s="175">
        <v>30</v>
      </c>
      <c r="I20" s="175">
        <v>15</v>
      </c>
      <c r="J20" s="175">
        <v>25</v>
      </c>
      <c r="K20" s="175">
        <v>20</v>
      </c>
      <c r="L20" s="175">
        <v>30</v>
      </c>
      <c r="M20" s="164">
        <f t="shared" si="0"/>
        <v>240</v>
      </c>
      <c r="N20" s="187">
        <v>10.25</v>
      </c>
      <c r="O20" s="183">
        <f t="shared" si="1"/>
        <v>2460</v>
      </c>
      <c r="P20" s="172">
        <v>20</v>
      </c>
      <c r="Q20" s="153">
        <f t="shared" si="2"/>
        <v>49200</v>
      </c>
      <c r="R20" s="152">
        <f t="shared" si="3"/>
        <v>4800</v>
      </c>
      <c r="T20" s="277"/>
    </row>
    <row r="21" spans="1:20" x14ac:dyDescent="0.25">
      <c r="A21" s="174">
        <v>19</v>
      </c>
      <c r="B21" s="262" t="s">
        <v>111</v>
      </c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64">
        <f t="shared" si="0"/>
        <v>0</v>
      </c>
      <c r="N21" s="187">
        <v>49.766666666666673</v>
      </c>
      <c r="O21" s="183">
        <f t="shared" si="1"/>
        <v>0</v>
      </c>
      <c r="P21" s="172">
        <v>0</v>
      </c>
      <c r="Q21" s="153">
        <f t="shared" si="2"/>
        <v>0</v>
      </c>
      <c r="R21" s="152">
        <f t="shared" si="3"/>
        <v>0</v>
      </c>
      <c r="T21" s="277"/>
    </row>
    <row r="22" spans="1:20" x14ac:dyDescent="0.25">
      <c r="A22" s="174">
        <v>20</v>
      </c>
      <c r="B22" s="256" t="s">
        <v>42</v>
      </c>
      <c r="C22" s="175">
        <v>7</v>
      </c>
      <c r="D22" s="175">
        <v>20</v>
      </c>
      <c r="E22" s="175">
        <v>12</v>
      </c>
      <c r="F22" s="175">
        <v>17</v>
      </c>
      <c r="G22" s="175">
        <v>15</v>
      </c>
      <c r="H22" s="175">
        <v>12</v>
      </c>
      <c r="I22" s="175">
        <v>5</v>
      </c>
      <c r="J22" s="175">
        <v>15</v>
      </c>
      <c r="K22" s="175">
        <v>12</v>
      </c>
      <c r="L22" s="175">
        <v>20</v>
      </c>
      <c r="M22" s="164">
        <f t="shared" si="0"/>
        <v>135</v>
      </c>
      <c r="N22" s="187">
        <v>4.8666666666666663</v>
      </c>
      <c r="O22" s="185">
        <f t="shared" si="1"/>
        <v>657</v>
      </c>
      <c r="P22" s="175">
        <v>1</v>
      </c>
      <c r="Q22" s="156">
        <f t="shared" si="2"/>
        <v>657</v>
      </c>
      <c r="R22" s="157">
        <f t="shared" si="3"/>
        <v>135</v>
      </c>
      <c r="T22" s="277"/>
    </row>
    <row r="23" spans="1:20" x14ac:dyDescent="0.25">
      <c r="A23" s="174">
        <v>21</v>
      </c>
      <c r="B23" s="256" t="s">
        <v>38</v>
      </c>
      <c r="C23" s="175">
        <v>7</v>
      </c>
      <c r="D23" s="175">
        <v>15</v>
      </c>
      <c r="E23" s="175">
        <v>10</v>
      </c>
      <c r="F23" s="175">
        <v>15</v>
      </c>
      <c r="G23" s="175">
        <v>10</v>
      </c>
      <c r="H23" s="175">
        <v>10</v>
      </c>
      <c r="I23" s="175">
        <v>6</v>
      </c>
      <c r="J23" s="175">
        <v>10</v>
      </c>
      <c r="K23" s="175">
        <v>8</v>
      </c>
      <c r="L23" s="175">
        <v>15</v>
      </c>
      <c r="M23" s="164">
        <f t="shared" si="0"/>
        <v>106</v>
      </c>
      <c r="N23" s="187">
        <v>34.666666666666664</v>
      </c>
      <c r="O23" s="183">
        <f t="shared" si="1"/>
        <v>3674.6666666666665</v>
      </c>
      <c r="P23" s="172">
        <v>2</v>
      </c>
      <c r="Q23" s="153">
        <f t="shared" si="2"/>
        <v>7349.333333333333</v>
      </c>
      <c r="R23" s="152">
        <f t="shared" si="3"/>
        <v>212</v>
      </c>
      <c r="S23" s="10"/>
      <c r="T23" s="277"/>
    </row>
    <row r="24" spans="1:20" x14ac:dyDescent="0.25">
      <c r="A24" s="174">
        <v>22</v>
      </c>
      <c r="B24" s="256" t="s">
        <v>94</v>
      </c>
      <c r="C24" s="175">
        <v>8</v>
      </c>
      <c r="D24" s="175">
        <v>15</v>
      </c>
      <c r="E24" s="175">
        <v>8</v>
      </c>
      <c r="F24" s="175">
        <v>15</v>
      </c>
      <c r="G24" s="175">
        <v>10</v>
      </c>
      <c r="H24" s="175">
        <v>8</v>
      </c>
      <c r="I24" s="175">
        <v>7</v>
      </c>
      <c r="J24" s="175">
        <v>10</v>
      </c>
      <c r="K24" s="175">
        <v>8</v>
      </c>
      <c r="L24" s="175">
        <v>15</v>
      </c>
      <c r="M24" s="164">
        <f t="shared" si="0"/>
        <v>104</v>
      </c>
      <c r="N24" s="187">
        <v>10.833333333333334</v>
      </c>
      <c r="O24" s="183">
        <f t="shared" si="1"/>
        <v>1126.6666666666667</v>
      </c>
      <c r="P24" s="172">
        <v>20</v>
      </c>
      <c r="Q24" s="153">
        <f t="shared" si="2"/>
        <v>22533.333333333336</v>
      </c>
      <c r="R24" s="152">
        <f t="shared" si="3"/>
        <v>2080</v>
      </c>
      <c r="S24" s="10"/>
      <c r="T24" s="277"/>
    </row>
    <row r="25" spans="1:20" x14ac:dyDescent="0.25">
      <c r="A25" s="174">
        <v>23</v>
      </c>
      <c r="B25" s="256" t="s">
        <v>71</v>
      </c>
      <c r="C25" s="175">
        <v>3</v>
      </c>
      <c r="D25" s="175">
        <v>8</v>
      </c>
      <c r="E25" s="175">
        <v>6</v>
      </c>
      <c r="F25" s="175">
        <v>8</v>
      </c>
      <c r="G25" s="175">
        <v>7</v>
      </c>
      <c r="H25" s="175">
        <v>6</v>
      </c>
      <c r="I25" s="175">
        <v>3</v>
      </c>
      <c r="J25" s="175">
        <v>7</v>
      </c>
      <c r="K25" s="175">
        <v>6</v>
      </c>
      <c r="L25" s="175">
        <v>6</v>
      </c>
      <c r="M25" s="164">
        <f t="shared" si="0"/>
        <v>60</v>
      </c>
      <c r="N25" s="187">
        <v>5.4333333333333336</v>
      </c>
      <c r="O25" s="183">
        <f t="shared" si="1"/>
        <v>326</v>
      </c>
      <c r="P25" s="172">
        <v>20</v>
      </c>
      <c r="Q25" s="153">
        <f t="shared" si="2"/>
        <v>6520</v>
      </c>
      <c r="R25" s="152">
        <f t="shared" si="3"/>
        <v>1200</v>
      </c>
      <c r="S25" s="10"/>
      <c r="T25" s="277"/>
    </row>
    <row r="26" spans="1:20" x14ac:dyDescent="0.25">
      <c r="A26" s="174">
        <v>24</v>
      </c>
      <c r="B26" s="256" t="s">
        <v>101</v>
      </c>
      <c r="C26" s="175">
        <v>5</v>
      </c>
      <c r="D26" s="175">
        <v>15</v>
      </c>
      <c r="E26" s="175">
        <v>7</v>
      </c>
      <c r="F26" s="175">
        <v>15</v>
      </c>
      <c r="G26" s="175">
        <v>10</v>
      </c>
      <c r="H26" s="175">
        <v>7</v>
      </c>
      <c r="I26" s="175">
        <v>5</v>
      </c>
      <c r="J26" s="175">
        <v>10</v>
      </c>
      <c r="K26" s="175">
        <v>10</v>
      </c>
      <c r="L26" s="175">
        <v>10</v>
      </c>
      <c r="M26" s="164">
        <f t="shared" si="0"/>
        <v>94</v>
      </c>
      <c r="N26" s="187">
        <v>15.366666666666667</v>
      </c>
      <c r="O26" s="183">
        <f t="shared" si="1"/>
        <v>1444.4666666666667</v>
      </c>
      <c r="P26" s="172">
        <v>20</v>
      </c>
      <c r="Q26" s="153">
        <f t="shared" si="2"/>
        <v>28889.333333333336</v>
      </c>
      <c r="R26" s="152">
        <f>(M26*P26)</f>
        <v>1880</v>
      </c>
      <c r="S26" s="10"/>
      <c r="T26" s="277"/>
    </row>
    <row r="27" spans="1:20" x14ac:dyDescent="0.25">
      <c r="A27" s="174">
        <v>25</v>
      </c>
      <c r="B27" s="256" t="s">
        <v>72</v>
      </c>
      <c r="C27" s="175">
        <v>5</v>
      </c>
      <c r="D27" s="175">
        <v>10</v>
      </c>
      <c r="E27" s="175">
        <v>9</v>
      </c>
      <c r="F27" s="175">
        <v>10</v>
      </c>
      <c r="G27" s="175">
        <v>10</v>
      </c>
      <c r="H27" s="175">
        <v>8</v>
      </c>
      <c r="I27" s="175">
        <v>5</v>
      </c>
      <c r="J27" s="175">
        <v>10</v>
      </c>
      <c r="K27" s="175">
        <v>10</v>
      </c>
      <c r="L27" s="175">
        <v>12</v>
      </c>
      <c r="M27" s="164">
        <f t="shared" si="0"/>
        <v>89</v>
      </c>
      <c r="N27" s="187">
        <v>3.6666666666666665</v>
      </c>
      <c r="O27" s="183">
        <f t="shared" si="1"/>
        <v>326.33333333333331</v>
      </c>
      <c r="P27" s="172">
        <v>20</v>
      </c>
      <c r="Q27" s="153">
        <f t="shared" si="2"/>
        <v>6526.6666666666661</v>
      </c>
      <c r="R27" s="152">
        <f t="shared" si="3"/>
        <v>1780</v>
      </c>
      <c r="S27" s="10"/>
      <c r="T27" s="277"/>
    </row>
    <row r="28" spans="1:20" x14ac:dyDescent="0.25">
      <c r="A28" s="174">
        <v>26</v>
      </c>
      <c r="B28" s="1" t="s">
        <v>73</v>
      </c>
      <c r="C28" s="279">
        <v>2</v>
      </c>
      <c r="D28" s="279">
        <v>10</v>
      </c>
      <c r="E28" s="279">
        <v>5</v>
      </c>
      <c r="F28" s="279">
        <v>10</v>
      </c>
      <c r="G28" s="279">
        <v>10</v>
      </c>
      <c r="H28" s="279">
        <v>5</v>
      </c>
      <c r="I28" s="279">
        <v>3.25</v>
      </c>
      <c r="J28" s="279">
        <v>8</v>
      </c>
      <c r="K28" s="279">
        <v>6</v>
      </c>
      <c r="L28" s="279">
        <v>10</v>
      </c>
      <c r="M28" s="164">
        <f t="shared" si="0"/>
        <v>69.25</v>
      </c>
      <c r="N28" s="187">
        <v>10.216666666666667</v>
      </c>
      <c r="O28" s="183">
        <f t="shared" si="1"/>
        <v>707.50416666666672</v>
      </c>
      <c r="P28" s="172">
        <v>20</v>
      </c>
      <c r="Q28" s="153">
        <f t="shared" si="2"/>
        <v>14150.083333333334</v>
      </c>
      <c r="R28" s="152">
        <f t="shared" si="3"/>
        <v>1385</v>
      </c>
      <c r="S28" s="10"/>
      <c r="T28" s="277"/>
    </row>
    <row r="29" spans="1:20" x14ac:dyDescent="0.25">
      <c r="A29" s="174">
        <v>27</v>
      </c>
      <c r="B29" s="259" t="s">
        <v>45</v>
      </c>
      <c r="C29" s="175">
        <v>2</v>
      </c>
      <c r="D29" s="175">
        <v>10</v>
      </c>
      <c r="E29" s="175">
        <v>5</v>
      </c>
      <c r="F29" s="175">
        <v>10</v>
      </c>
      <c r="G29" s="175">
        <v>10</v>
      </c>
      <c r="H29" s="175">
        <v>5</v>
      </c>
      <c r="I29" s="175">
        <v>4</v>
      </c>
      <c r="J29" s="175">
        <v>8</v>
      </c>
      <c r="K29" s="175">
        <v>6</v>
      </c>
      <c r="L29" s="175">
        <v>10</v>
      </c>
      <c r="M29" s="164">
        <f t="shared" si="0"/>
        <v>70</v>
      </c>
      <c r="N29" s="187">
        <v>9.8166666666666664</v>
      </c>
      <c r="O29" s="183">
        <f t="shared" si="1"/>
        <v>687.16666666666663</v>
      </c>
      <c r="P29" s="172">
        <v>5</v>
      </c>
      <c r="Q29" s="153">
        <f t="shared" si="2"/>
        <v>3435.833333333333</v>
      </c>
      <c r="R29" s="152">
        <f t="shared" si="3"/>
        <v>350</v>
      </c>
      <c r="S29" s="10"/>
      <c r="T29" s="277"/>
    </row>
    <row r="30" spans="1:20" x14ac:dyDescent="0.25">
      <c r="A30" s="174">
        <v>28</v>
      </c>
      <c r="B30" s="177" t="s">
        <v>92</v>
      </c>
      <c r="C30" s="178">
        <v>4</v>
      </c>
      <c r="D30" s="178">
        <v>12</v>
      </c>
      <c r="E30" s="178">
        <v>7</v>
      </c>
      <c r="F30" s="178">
        <v>12</v>
      </c>
      <c r="G30" s="178">
        <v>12</v>
      </c>
      <c r="H30" s="178">
        <v>7</v>
      </c>
      <c r="I30" s="178">
        <v>5</v>
      </c>
      <c r="J30" s="178">
        <v>12</v>
      </c>
      <c r="K30" s="178">
        <v>10</v>
      </c>
      <c r="L30" s="178">
        <v>11.5</v>
      </c>
      <c r="M30" s="164">
        <f t="shared" si="0"/>
        <v>92.5</v>
      </c>
      <c r="N30" s="187">
        <v>13.9</v>
      </c>
      <c r="O30" s="183">
        <f t="shared" si="1"/>
        <v>1285.75</v>
      </c>
      <c r="P30" s="172">
        <v>20</v>
      </c>
      <c r="Q30" s="153">
        <f t="shared" si="2"/>
        <v>25715</v>
      </c>
      <c r="R30" s="152">
        <f t="shared" si="3"/>
        <v>1850</v>
      </c>
      <c r="T30" s="277"/>
    </row>
    <row r="31" spans="1:20" x14ac:dyDescent="0.25">
      <c r="M31" s="145"/>
      <c r="O31" s="99">
        <f>SUM(O3:O30)</f>
        <v>34193.995833333334</v>
      </c>
      <c r="P31" s="14" t="s">
        <v>18</v>
      </c>
      <c r="Q31" s="8">
        <f>SUM(Q3:Q30)</f>
        <v>361107.08333333331</v>
      </c>
      <c r="R31" s="14">
        <f>SUM(R3:R30)</f>
        <v>40223</v>
      </c>
      <c r="T31" s="232"/>
    </row>
    <row r="32" spans="1:20" x14ac:dyDescent="0.25">
      <c r="P32" s="1"/>
      <c r="Q32" s="200">
        <f>SUM(Q31-P51)</f>
        <v>361107.08333333331</v>
      </c>
      <c r="R32" s="1"/>
    </row>
    <row r="38" spans="15:17" ht="15.75" thickBot="1" x14ac:dyDescent="0.3"/>
    <row r="39" spans="15:17" ht="15.75" thickBot="1" x14ac:dyDescent="0.3">
      <c r="O39" s="15" t="s">
        <v>24</v>
      </c>
      <c r="P39" s="16">
        <v>20160</v>
      </c>
      <c r="Q39" s="17">
        <f>P39*10</f>
        <v>201600</v>
      </c>
    </row>
    <row r="40" spans="15:17" ht="15.75" thickBot="1" x14ac:dyDescent="0.3">
      <c r="O40" s="18" t="s">
        <v>28</v>
      </c>
      <c r="P40" s="19">
        <v>3953.8</v>
      </c>
      <c r="Q40" s="17">
        <f t="shared" ref="Q40:Q42" si="4">P40*10</f>
        <v>39538</v>
      </c>
    </row>
    <row r="41" spans="15:17" ht="15.75" thickBot="1" x14ac:dyDescent="0.3">
      <c r="O41" s="18" t="s">
        <v>26</v>
      </c>
      <c r="P41" s="19">
        <v>943.4</v>
      </c>
      <c r="Q41" s="17">
        <f t="shared" si="4"/>
        <v>9434</v>
      </c>
    </row>
    <row r="42" spans="15:17" ht="15.75" thickBot="1" x14ac:dyDescent="0.3">
      <c r="O42" s="18" t="s">
        <v>25</v>
      </c>
      <c r="P42" s="19">
        <v>563.20000000000005</v>
      </c>
      <c r="Q42" s="17">
        <f t="shared" si="4"/>
        <v>5632</v>
      </c>
    </row>
    <row r="43" spans="15:17" x14ac:dyDescent="0.25">
      <c r="O43" s="18" t="s">
        <v>14</v>
      </c>
      <c r="P43" s="19">
        <f>SUM(P39:P42)</f>
        <v>25620.400000000001</v>
      </c>
      <c r="Q43" s="17">
        <f>SUM(Q39:Q42)</f>
        <v>256204</v>
      </c>
    </row>
    <row r="44" spans="15:17" ht="15.75" thickBot="1" x14ac:dyDescent="0.3">
      <c r="O44" s="21" t="s">
        <v>107</v>
      </c>
      <c r="P44" s="22">
        <f>P43*10</f>
        <v>256204</v>
      </c>
      <c r="Q44" s="23"/>
    </row>
  </sheetData>
  <mergeCells count="1">
    <mergeCell ref="B1:R1"/>
  </mergeCells>
  <pageMargins left="0.25" right="0.25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41"/>
  <sheetViews>
    <sheetView zoomScaleNormal="100" workbookViewId="0">
      <selection activeCell="N3" sqref="N3:N30"/>
    </sheetView>
  </sheetViews>
  <sheetFormatPr defaultRowHeight="15" x14ac:dyDescent="0.25"/>
  <cols>
    <col min="1" max="1" width="3.28515625" customWidth="1"/>
    <col min="2" max="2" width="23.5703125" customWidth="1"/>
    <col min="3" max="3" width="9.140625" customWidth="1"/>
    <col min="4" max="5" width="10.5703125" customWidth="1"/>
    <col min="6" max="6" width="13.5703125" customWidth="1"/>
    <col min="7" max="7" width="10" customWidth="1"/>
    <col min="9" max="9" width="11.5703125" customWidth="1"/>
    <col min="11" max="11" width="10.5703125" customWidth="1"/>
    <col min="12" max="12" width="13.85546875" customWidth="1"/>
    <col min="13" max="13" width="9.5703125" customWidth="1"/>
    <col min="14" max="14" width="15" customWidth="1"/>
    <col min="15" max="15" width="14.28515625" customWidth="1"/>
    <col min="16" max="16" width="18.5703125" bestFit="1" customWidth="1"/>
    <col min="17" max="17" width="12.7109375" bestFit="1" customWidth="1"/>
  </cols>
  <sheetData>
    <row r="1" spans="1:17" ht="15.75" thickBot="1" x14ac:dyDescent="0.3">
      <c r="B1" s="269" t="s">
        <v>125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1"/>
    </row>
    <row r="2" spans="1:17" x14ac:dyDescent="0.25">
      <c r="A2" s="46"/>
      <c r="B2" s="53" t="s">
        <v>12</v>
      </c>
      <c r="C2" s="49" t="s">
        <v>10</v>
      </c>
      <c r="D2" s="49" t="s">
        <v>20</v>
      </c>
      <c r="E2" s="49" t="s">
        <v>17</v>
      </c>
      <c r="F2" s="49" t="s">
        <v>21</v>
      </c>
      <c r="G2" s="49" t="s">
        <v>22</v>
      </c>
      <c r="H2" s="49" t="s">
        <v>23</v>
      </c>
      <c r="I2" s="49" t="s">
        <v>11</v>
      </c>
      <c r="J2" s="50" t="s">
        <v>9</v>
      </c>
      <c r="K2" s="51" t="s">
        <v>13</v>
      </c>
      <c r="L2" s="51" t="s">
        <v>14</v>
      </c>
      <c r="M2" s="135" t="s">
        <v>15</v>
      </c>
      <c r="N2" s="52" t="s">
        <v>19</v>
      </c>
      <c r="O2" s="134" t="s">
        <v>16</v>
      </c>
    </row>
    <row r="3" spans="1:17" x14ac:dyDescent="0.25">
      <c r="A3" s="146">
        <v>1</v>
      </c>
      <c r="B3" s="151" t="s">
        <v>74</v>
      </c>
      <c r="C3" s="147">
        <v>8</v>
      </c>
      <c r="D3" s="148">
        <v>8</v>
      </c>
      <c r="E3" s="148">
        <v>9</v>
      </c>
      <c r="F3" s="148">
        <v>6</v>
      </c>
      <c r="G3" s="148">
        <v>6</v>
      </c>
      <c r="H3" s="148">
        <v>6</v>
      </c>
      <c r="I3" s="149">
        <v>7</v>
      </c>
      <c r="J3" s="164">
        <f>SUM(C3:I3)</f>
        <v>50</v>
      </c>
      <c r="K3" s="187">
        <v>6.25</v>
      </c>
      <c r="L3" s="186">
        <f t="shared" ref="L3:L30" si="0">(J3*K3)</f>
        <v>312.5</v>
      </c>
      <c r="M3" s="164">
        <v>2</v>
      </c>
      <c r="N3" s="153">
        <f>(M3*L3)</f>
        <v>625</v>
      </c>
      <c r="O3" s="154">
        <f t="shared" ref="O3:O30" si="1">(J3*M3)</f>
        <v>100</v>
      </c>
    </row>
    <row r="4" spans="1:17" x14ac:dyDescent="0.25">
      <c r="A4" s="146">
        <v>2</v>
      </c>
      <c r="B4" s="151" t="s">
        <v>87</v>
      </c>
      <c r="C4" s="109">
        <v>2</v>
      </c>
      <c r="D4" s="110">
        <v>2</v>
      </c>
      <c r="E4" s="110">
        <v>2</v>
      </c>
      <c r="F4" s="110">
        <v>2</v>
      </c>
      <c r="G4" s="110">
        <v>2</v>
      </c>
      <c r="H4" s="110">
        <v>2</v>
      </c>
      <c r="I4" s="111">
        <v>2</v>
      </c>
      <c r="J4" s="164">
        <f t="shared" ref="J4:J30" si="2">SUM(C4:I4)</f>
        <v>14</v>
      </c>
      <c r="K4" s="187">
        <v>36.333333333333336</v>
      </c>
      <c r="L4" s="186">
        <f t="shared" si="0"/>
        <v>508.66666666666669</v>
      </c>
      <c r="M4" s="164">
        <v>11</v>
      </c>
      <c r="N4" s="153">
        <f t="shared" ref="N4:N30" si="3">(M4*L4)</f>
        <v>5595.3333333333339</v>
      </c>
      <c r="O4" s="154">
        <f t="shared" si="1"/>
        <v>154</v>
      </c>
    </row>
    <row r="5" spans="1:17" x14ac:dyDescent="0.25">
      <c r="A5" s="158">
        <v>3</v>
      </c>
      <c r="B5" s="155" t="s">
        <v>88</v>
      </c>
      <c r="C5" s="112">
        <v>6</v>
      </c>
      <c r="D5" s="112">
        <v>6</v>
      </c>
      <c r="E5" s="112">
        <v>3</v>
      </c>
      <c r="F5" s="112">
        <v>4</v>
      </c>
      <c r="G5" s="112">
        <v>4</v>
      </c>
      <c r="H5" s="112">
        <v>5</v>
      </c>
      <c r="I5" s="113">
        <v>5</v>
      </c>
      <c r="J5" s="164">
        <f t="shared" si="2"/>
        <v>33</v>
      </c>
      <c r="K5" s="187">
        <v>3.9333333333333336</v>
      </c>
      <c r="L5" s="186">
        <f t="shared" si="0"/>
        <v>129.80000000000001</v>
      </c>
      <c r="M5" s="164">
        <v>10</v>
      </c>
      <c r="N5" s="153">
        <f t="shared" si="3"/>
        <v>1298</v>
      </c>
      <c r="O5" s="154">
        <f t="shared" si="1"/>
        <v>330</v>
      </c>
    </row>
    <row r="6" spans="1:17" x14ac:dyDescent="0.25">
      <c r="A6" s="146">
        <v>4</v>
      </c>
      <c r="B6" s="155" t="s">
        <v>32</v>
      </c>
      <c r="C6" s="112">
        <v>100</v>
      </c>
      <c r="D6" s="112">
        <v>60</v>
      </c>
      <c r="E6" s="112">
        <v>60</v>
      </c>
      <c r="F6" s="112">
        <v>60</v>
      </c>
      <c r="G6" s="112">
        <v>60</v>
      </c>
      <c r="H6" s="112">
        <v>50</v>
      </c>
      <c r="I6" s="113">
        <v>100</v>
      </c>
      <c r="J6" s="166">
        <f>SUM(C6:I6)</f>
        <v>490</v>
      </c>
      <c r="K6" s="187">
        <v>5.3166666666666664</v>
      </c>
      <c r="L6" s="186">
        <f t="shared" si="0"/>
        <v>2605.1666666666665</v>
      </c>
      <c r="M6" s="164">
        <v>8</v>
      </c>
      <c r="N6" s="153">
        <f t="shared" si="3"/>
        <v>20841.333333333332</v>
      </c>
      <c r="O6" s="159">
        <f>(J6*M6)</f>
        <v>3920</v>
      </c>
    </row>
    <row r="7" spans="1:17" x14ac:dyDescent="0.25">
      <c r="A7" s="146">
        <v>5</v>
      </c>
      <c r="B7" s="155" t="s">
        <v>43</v>
      </c>
      <c r="C7" s="114">
        <v>20</v>
      </c>
      <c r="D7" s="114">
        <v>20</v>
      </c>
      <c r="E7" s="114">
        <v>10</v>
      </c>
      <c r="F7" s="114">
        <v>16</v>
      </c>
      <c r="G7" s="114">
        <v>14</v>
      </c>
      <c r="H7" s="114">
        <v>10</v>
      </c>
      <c r="I7" s="115">
        <v>10</v>
      </c>
      <c r="J7" s="164">
        <f t="shared" si="2"/>
        <v>100</v>
      </c>
      <c r="K7" s="187">
        <v>5.9833333333333343</v>
      </c>
      <c r="L7" s="186">
        <f t="shared" si="0"/>
        <v>598.33333333333348</v>
      </c>
      <c r="M7" s="164">
        <v>10</v>
      </c>
      <c r="N7" s="153">
        <f t="shared" si="3"/>
        <v>5983.3333333333348</v>
      </c>
      <c r="O7" s="154">
        <f t="shared" si="1"/>
        <v>1000</v>
      </c>
    </row>
    <row r="8" spans="1:17" x14ac:dyDescent="0.25">
      <c r="A8" s="146">
        <v>6</v>
      </c>
      <c r="B8" s="155" t="s">
        <v>34</v>
      </c>
      <c r="C8" s="114">
        <v>10</v>
      </c>
      <c r="D8" s="114">
        <v>5</v>
      </c>
      <c r="E8" s="114">
        <v>4</v>
      </c>
      <c r="F8" s="114">
        <v>5</v>
      </c>
      <c r="G8" s="114">
        <v>4</v>
      </c>
      <c r="H8" s="114">
        <v>3</v>
      </c>
      <c r="I8" s="115">
        <v>4</v>
      </c>
      <c r="J8" s="164">
        <f t="shared" si="2"/>
        <v>35</v>
      </c>
      <c r="K8" s="187">
        <v>6.333333333333333</v>
      </c>
      <c r="L8" s="186">
        <f t="shared" si="0"/>
        <v>221.66666666666666</v>
      </c>
      <c r="M8" s="164">
        <v>2</v>
      </c>
      <c r="N8" s="153">
        <f t="shared" si="3"/>
        <v>443.33333333333331</v>
      </c>
      <c r="O8" s="154">
        <f t="shared" si="1"/>
        <v>70</v>
      </c>
    </row>
    <row r="9" spans="1:17" x14ac:dyDescent="0.25">
      <c r="A9" s="146">
        <v>7</v>
      </c>
      <c r="B9" s="155" t="s">
        <v>35</v>
      </c>
      <c r="C9" s="114">
        <v>20</v>
      </c>
      <c r="D9" s="114">
        <v>12</v>
      </c>
      <c r="E9" s="114">
        <v>10</v>
      </c>
      <c r="F9" s="114">
        <v>8</v>
      </c>
      <c r="G9" s="114">
        <v>12</v>
      </c>
      <c r="H9" s="114">
        <v>8</v>
      </c>
      <c r="I9" s="115">
        <v>10</v>
      </c>
      <c r="J9" s="164">
        <f t="shared" si="2"/>
        <v>80</v>
      </c>
      <c r="K9" s="187">
        <v>6</v>
      </c>
      <c r="L9" s="186">
        <f t="shared" si="0"/>
        <v>480</v>
      </c>
      <c r="M9" s="164">
        <v>10</v>
      </c>
      <c r="N9" s="153">
        <f t="shared" si="3"/>
        <v>4800</v>
      </c>
      <c r="O9" s="154">
        <f t="shared" si="1"/>
        <v>800</v>
      </c>
    </row>
    <row r="10" spans="1:17" x14ac:dyDescent="0.25">
      <c r="A10" s="158">
        <v>8</v>
      </c>
      <c r="B10" s="155" t="s">
        <v>89</v>
      </c>
      <c r="C10" s="114">
        <v>8</v>
      </c>
      <c r="D10" s="114">
        <v>8</v>
      </c>
      <c r="E10" s="114">
        <v>5</v>
      </c>
      <c r="F10" s="114">
        <v>6</v>
      </c>
      <c r="G10" s="114">
        <v>6</v>
      </c>
      <c r="H10" s="114">
        <v>5</v>
      </c>
      <c r="I10" s="115">
        <v>5</v>
      </c>
      <c r="J10" s="164">
        <f t="shared" si="2"/>
        <v>43</v>
      </c>
      <c r="K10" s="187">
        <v>6.0666666666666664</v>
      </c>
      <c r="L10" s="186">
        <f t="shared" si="0"/>
        <v>260.86666666666667</v>
      </c>
      <c r="M10" s="164">
        <v>11</v>
      </c>
      <c r="N10" s="153">
        <f t="shared" si="3"/>
        <v>2869.5333333333333</v>
      </c>
      <c r="O10" s="154">
        <f t="shared" si="1"/>
        <v>473</v>
      </c>
    </row>
    <row r="11" spans="1:17" x14ac:dyDescent="0.25">
      <c r="A11" s="146">
        <v>9</v>
      </c>
      <c r="B11" s="155" t="s">
        <v>122</v>
      </c>
      <c r="C11" s="114">
        <v>30</v>
      </c>
      <c r="D11" s="114">
        <v>20</v>
      </c>
      <c r="E11" s="114">
        <v>20</v>
      </c>
      <c r="F11" s="114">
        <v>20</v>
      </c>
      <c r="G11" s="114">
        <v>20</v>
      </c>
      <c r="H11" s="114">
        <v>20</v>
      </c>
      <c r="I11" s="115">
        <v>20</v>
      </c>
      <c r="J11" s="164">
        <f t="shared" si="2"/>
        <v>150</v>
      </c>
      <c r="K11" s="187">
        <v>33</v>
      </c>
      <c r="L11" s="186">
        <f t="shared" si="0"/>
        <v>4950</v>
      </c>
      <c r="M11" s="164">
        <v>5</v>
      </c>
      <c r="N11" s="153">
        <f t="shared" si="3"/>
        <v>24750</v>
      </c>
      <c r="O11" s="154">
        <f t="shared" si="1"/>
        <v>750</v>
      </c>
    </row>
    <row r="12" spans="1:17" x14ac:dyDescent="0.25">
      <c r="A12" s="146">
        <v>10</v>
      </c>
      <c r="B12" s="155" t="s">
        <v>36</v>
      </c>
      <c r="C12" s="116">
        <v>10</v>
      </c>
      <c r="D12" s="116">
        <v>8</v>
      </c>
      <c r="E12" s="116">
        <v>6</v>
      </c>
      <c r="F12" s="116">
        <v>4</v>
      </c>
      <c r="G12" s="116">
        <v>6</v>
      </c>
      <c r="H12" s="116">
        <v>3</v>
      </c>
      <c r="I12" s="117">
        <v>7</v>
      </c>
      <c r="J12" s="164">
        <f t="shared" si="2"/>
        <v>44</v>
      </c>
      <c r="K12" s="187">
        <v>16.150000000000002</v>
      </c>
      <c r="L12" s="186">
        <f t="shared" si="0"/>
        <v>710.60000000000014</v>
      </c>
      <c r="M12" s="164">
        <v>8</v>
      </c>
      <c r="N12" s="153">
        <f t="shared" si="3"/>
        <v>5684.8000000000011</v>
      </c>
      <c r="O12" s="154">
        <f t="shared" si="1"/>
        <v>352</v>
      </c>
      <c r="P12" s="161"/>
      <c r="Q12" s="161"/>
    </row>
    <row r="13" spans="1:17" x14ac:dyDescent="0.25">
      <c r="A13" s="146">
        <v>11</v>
      </c>
      <c r="B13" s="155" t="s">
        <v>70</v>
      </c>
      <c r="C13" s="116">
        <v>4</v>
      </c>
      <c r="D13" s="116">
        <v>5</v>
      </c>
      <c r="E13" s="116">
        <v>3</v>
      </c>
      <c r="F13" s="116">
        <v>3</v>
      </c>
      <c r="G13" s="116">
        <v>3</v>
      </c>
      <c r="H13" s="116">
        <v>3</v>
      </c>
      <c r="I13" s="117">
        <v>2</v>
      </c>
      <c r="J13" s="164">
        <f t="shared" si="2"/>
        <v>23</v>
      </c>
      <c r="K13" s="187">
        <v>6.7833333333333341</v>
      </c>
      <c r="L13" s="186">
        <f t="shared" si="0"/>
        <v>156.01666666666668</v>
      </c>
      <c r="M13" s="164">
        <v>10</v>
      </c>
      <c r="N13" s="153">
        <f t="shared" si="3"/>
        <v>1560.1666666666667</v>
      </c>
      <c r="O13" s="154">
        <f t="shared" si="1"/>
        <v>230</v>
      </c>
    </row>
    <row r="14" spans="1:17" x14ac:dyDescent="0.25">
      <c r="A14" s="146">
        <v>12</v>
      </c>
      <c r="B14" s="155" t="s">
        <v>90</v>
      </c>
      <c r="C14" s="116">
        <v>13</v>
      </c>
      <c r="D14" s="116">
        <v>10</v>
      </c>
      <c r="E14" s="116">
        <v>9</v>
      </c>
      <c r="F14" s="116">
        <v>5</v>
      </c>
      <c r="G14" s="116">
        <v>5</v>
      </c>
      <c r="H14" s="116">
        <v>4</v>
      </c>
      <c r="I14" s="117">
        <v>7</v>
      </c>
      <c r="J14" s="164">
        <f t="shared" si="2"/>
        <v>53</v>
      </c>
      <c r="K14" s="187">
        <v>6.4666666666666659</v>
      </c>
      <c r="L14" s="186">
        <f t="shared" si="0"/>
        <v>342.73333333333329</v>
      </c>
      <c r="M14" s="164">
        <v>10</v>
      </c>
      <c r="N14" s="153">
        <f t="shared" si="3"/>
        <v>3427.333333333333</v>
      </c>
      <c r="O14" s="154">
        <f t="shared" si="1"/>
        <v>530</v>
      </c>
    </row>
    <row r="15" spans="1:17" x14ac:dyDescent="0.25">
      <c r="A15" s="158">
        <v>13</v>
      </c>
      <c r="B15" s="155" t="s">
        <v>76</v>
      </c>
      <c r="C15" s="118">
        <v>10</v>
      </c>
      <c r="D15" s="118">
        <v>8</v>
      </c>
      <c r="E15" s="118">
        <v>5</v>
      </c>
      <c r="F15" s="118">
        <v>8</v>
      </c>
      <c r="G15" s="118">
        <v>8</v>
      </c>
      <c r="H15" s="118">
        <v>7</v>
      </c>
      <c r="I15" s="119">
        <v>4</v>
      </c>
      <c r="J15" s="164">
        <f t="shared" si="2"/>
        <v>50</v>
      </c>
      <c r="K15" s="187">
        <v>16.150000000000002</v>
      </c>
      <c r="L15" s="186">
        <f t="shared" si="0"/>
        <v>807.50000000000011</v>
      </c>
      <c r="M15" s="164">
        <v>8</v>
      </c>
      <c r="N15" s="153">
        <f t="shared" si="3"/>
        <v>6460.0000000000009</v>
      </c>
      <c r="O15" s="154">
        <f t="shared" si="1"/>
        <v>400</v>
      </c>
    </row>
    <row r="16" spans="1:17" x14ac:dyDescent="0.25">
      <c r="A16" s="146">
        <v>14</v>
      </c>
      <c r="B16" s="155" t="s">
        <v>41</v>
      </c>
      <c r="C16" s="118">
        <v>10</v>
      </c>
      <c r="D16" s="118">
        <v>8</v>
      </c>
      <c r="E16" s="118">
        <v>8</v>
      </c>
      <c r="F16" s="118">
        <v>8</v>
      </c>
      <c r="G16" s="118">
        <v>8</v>
      </c>
      <c r="H16" s="118">
        <v>6</v>
      </c>
      <c r="I16" s="119">
        <v>6</v>
      </c>
      <c r="J16" s="164">
        <f t="shared" si="2"/>
        <v>54</v>
      </c>
      <c r="K16" s="187">
        <v>4.3166666666666664</v>
      </c>
      <c r="L16" s="186">
        <f t="shared" si="0"/>
        <v>233.1</v>
      </c>
      <c r="M16" s="164">
        <v>10</v>
      </c>
      <c r="N16" s="153">
        <f t="shared" si="3"/>
        <v>2331</v>
      </c>
      <c r="O16" s="154">
        <f t="shared" si="1"/>
        <v>540</v>
      </c>
    </row>
    <row r="17" spans="1:15" x14ac:dyDescent="0.25">
      <c r="A17" s="146">
        <v>15</v>
      </c>
      <c r="B17" s="155" t="s">
        <v>93</v>
      </c>
      <c r="C17" s="118">
        <v>10</v>
      </c>
      <c r="D17" s="118">
        <v>8</v>
      </c>
      <c r="E17" s="118">
        <v>8</v>
      </c>
      <c r="F17" s="118">
        <v>8</v>
      </c>
      <c r="G17" s="118">
        <v>8</v>
      </c>
      <c r="H17" s="118">
        <v>8</v>
      </c>
      <c r="I17" s="119">
        <v>10</v>
      </c>
      <c r="J17" s="164">
        <f t="shared" si="2"/>
        <v>60</v>
      </c>
      <c r="K17" s="187">
        <v>26</v>
      </c>
      <c r="L17" s="186">
        <f t="shared" si="0"/>
        <v>1560</v>
      </c>
      <c r="M17" s="164">
        <v>10</v>
      </c>
      <c r="N17" s="153">
        <f t="shared" si="3"/>
        <v>15600</v>
      </c>
      <c r="O17" s="154">
        <f t="shared" si="1"/>
        <v>600</v>
      </c>
    </row>
    <row r="18" spans="1:15" x14ac:dyDescent="0.25">
      <c r="A18" s="146">
        <v>16</v>
      </c>
      <c r="B18" s="155" t="s">
        <v>75</v>
      </c>
      <c r="C18" s="118">
        <v>40</v>
      </c>
      <c r="D18" s="118">
        <v>35</v>
      </c>
      <c r="E18" s="118">
        <v>30</v>
      </c>
      <c r="F18" s="118">
        <v>25</v>
      </c>
      <c r="G18" s="118">
        <v>40</v>
      </c>
      <c r="H18" s="118">
        <v>20</v>
      </c>
      <c r="I18" s="119">
        <v>30</v>
      </c>
      <c r="J18" s="164">
        <f t="shared" si="2"/>
        <v>220</v>
      </c>
      <c r="K18" s="187">
        <v>4.3666666666666663</v>
      </c>
      <c r="L18" s="186">
        <f t="shared" si="0"/>
        <v>960.66666666666663</v>
      </c>
      <c r="M18" s="164">
        <v>8</v>
      </c>
      <c r="N18" s="153">
        <f t="shared" si="3"/>
        <v>7685.333333333333</v>
      </c>
      <c r="O18" s="154">
        <f t="shared" si="1"/>
        <v>1760</v>
      </c>
    </row>
    <row r="19" spans="1:15" x14ac:dyDescent="0.25">
      <c r="A19" s="146">
        <v>17</v>
      </c>
      <c r="B19" s="155" t="s">
        <v>91</v>
      </c>
      <c r="C19" s="118">
        <v>20</v>
      </c>
      <c r="D19" s="118">
        <v>12</v>
      </c>
      <c r="E19" s="118">
        <v>10</v>
      </c>
      <c r="F19" s="118">
        <v>10</v>
      </c>
      <c r="G19" s="118">
        <v>10</v>
      </c>
      <c r="H19" s="118">
        <v>8</v>
      </c>
      <c r="I19" s="119">
        <v>10</v>
      </c>
      <c r="J19" s="164">
        <f t="shared" si="2"/>
        <v>80</v>
      </c>
      <c r="K19" s="187">
        <v>5</v>
      </c>
      <c r="L19" s="186">
        <f t="shared" si="0"/>
        <v>400</v>
      </c>
      <c r="M19" s="164">
        <v>8</v>
      </c>
      <c r="N19" s="153">
        <f t="shared" si="3"/>
        <v>3200</v>
      </c>
      <c r="O19" s="154">
        <f t="shared" si="1"/>
        <v>640</v>
      </c>
    </row>
    <row r="20" spans="1:15" x14ac:dyDescent="0.25">
      <c r="A20" s="158">
        <v>18</v>
      </c>
      <c r="B20" s="155" t="s">
        <v>44</v>
      </c>
      <c r="C20" s="120">
        <v>38</v>
      </c>
      <c r="D20" s="120">
        <v>35</v>
      </c>
      <c r="E20" s="120">
        <v>28</v>
      </c>
      <c r="F20" s="120">
        <v>25</v>
      </c>
      <c r="G20" s="120">
        <v>25</v>
      </c>
      <c r="H20" s="120">
        <v>24</v>
      </c>
      <c r="I20" s="121">
        <v>25</v>
      </c>
      <c r="J20" s="164">
        <f t="shared" si="2"/>
        <v>200</v>
      </c>
      <c r="K20" s="204">
        <v>10.25</v>
      </c>
      <c r="L20" s="186">
        <f t="shared" si="0"/>
        <v>2050</v>
      </c>
      <c r="M20" s="164">
        <v>6</v>
      </c>
      <c r="N20" s="153">
        <f t="shared" si="3"/>
        <v>12300</v>
      </c>
      <c r="O20" s="154">
        <f t="shared" si="1"/>
        <v>1200</v>
      </c>
    </row>
    <row r="21" spans="1:15" x14ac:dyDescent="0.25">
      <c r="A21" s="146">
        <v>19</v>
      </c>
      <c r="B21" s="155" t="s">
        <v>111</v>
      </c>
      <c r="C21" s="120">
        <v>4</v>
      </c>
      <c r="D21" s="120">
        <v>3</v>
      </c>
      <c r="E21" s="120">
        <v>3</v>
      </c>
      <c r="F21" s="120">
        <v>3</v>
      </c>
      <c r="G21" s="120">
        <v>3</v>
      </c>
      <c r="H21" s="120">
        <v>2</v>
      </c>
      <c r="I21" s="121">
        <v>2</v>
      </c>
      <c r="J21" s="164">
        <f t="shared" si="2"/>
        <v>20</v>
      </c>
      <c r="K21" s="204">
        <v>49.766666666666673</v>
      </c>
      <c r="L21" s="186">
        <f t="shared" si="0"/>
        <v>995.33333333333348</v>
      </c>
      <c r="M21" s="164">
        <v>5</v>
      </c>
      <c r="N21" s="153">
        <f t="shared" si="3"/>
        <v>4976.6666666666679</v>
      </c>
      <c r="O21" s="154">
        <f t="shared" si="1"/>
        <v>100</v>
      </c>
    </row>
    <row r="22" spans="1:15" x14ac:dyDescent="0.25">
      <c r="A22" s="146">
        <v>20</v>
      </c>
      <c r="B22" s="155" t="s">
        <v>42</v>
      </c>
      <c r="C22" s="120">
        <v>6</v>
      </c>
      <c r="D22" s="120">
        <v>4</v>
      </c>
      <c r="E22" s="120">
        <v>4</v>
      </c>
      <c r="F22" s="120">
        <v>5</v>
      </c>
      <c r="G22" s="120">
        <v>6</v>
      </c>
      <c r="H22" s="120">
        <v>3</v>
      </c>
      <c r="I22" s="121">
        <v>5</v>
      </c>
      <c r="J22" s="164">
        <f t="shared" si="2"/>
        <v>33</v>
      </c>
      <c r="K22" s="204">
        <v>4.8666666666666663</v>
      </c>
      <c r="L22" s="186">
        <f t="shared" si="0"/>
        <v>160.6</v>
      </c>
      <c r="M22" s="164">
        <v>5</v>
      </c>
      <c r="N22" s="153">
        <f t="shared" si="3"/>
        <v>803</v>
      </c>
      <c r="O22" s="154">
        <f t="shared" si="1"/>
        <v>165</v>
      </c>
    </row>
    <row r="23" spans="1:15" x14ac:dyDescent="0.25">
      <c r="A23" s="146">
        <v>21</v>
      </c>
      <c r="B23" s="155" t="s">
        <v>38</v>
      </c>
      <c r="C23" s="118">
        <v>6</v>
      </c>
      <c r="D23" s="118">
        <v>4</v>
      </c>
      <c r="E23" s="118">
        <v>4</v>
      </c>
      <c r="F23" s="118">
        <v>4</v>
      </c>
      <c r="G23" s="118">
        <v>6</v>
      </c>
      <c r="H23" s="118">
        <v>4</v>
      </c>
      <c r="I23" s="119">
        <v>8</v>
      </c>
      <c r="J23" s="164">
        <f t="shared" si="2"/>
        <v>36</v>
      </c>
      <c r="K23" s="187">
        <v>34.666666666666664</v>
      </c>
      <c r="L23" s="186">
        <f t="shared" si="0"/>
        <v>1248</v>
      </c>
      <c r="M23" s="164">
        <v>8</v>
      </c>
      <c r="N23" s="153">
        <f t="shared" si="3"/>
        <v>9984</v>
      </c>
      <c r="O23" s="154">
        <f t="shared" si="1"/>
        <v>288</v>
      </c>
    </row>
    <row r="24" spans="1:15" x14ac:dyDescent="0.25">
      <c r="A24" s="146">
        <v>22</v>
      </c>
      <c r="B24" s="155" t="s">
        <v>94</v>
      </c>
      <c r="C24" s="118">
        <v>8</v>
      </c>
      <c r="D24" s="118">
        <v>8</v>
      </c>
      <c r="E24" s="118">
        <v>5</v>
      </c>
      <c r="F24" s="118">
        <v>5</v>
      </c>
      <c r="G24" s="118">
        <v>6</v>
      </c>
      <c r="H24" s="118">
        <v>5</v>
      </c>
      <c r="I24" s="119">
        <v>5</v>
      </c>
      <c r="J24" s="164">
        <f t="shared" si="2"/>
        <v>42</v>
      </c>
      <c r="K24" s="187">
        <v>10.833333333333334</v>
      </c>
      <c r="L24" s="186">
        <f t="shared" si="0"/>
        <v>455</v>
      </c>
      <c r="M24" s="164">
        <v>10</v>
      </c>
      <c r="N24" s="153">
        <f t="shared" si="3"/>
        <v>4550</v>
      </c>
      <c r="O24" s="154">
        <f t="shared" si="1"/>
        <v>420</v>
      </c>
    </row>
    <row r="25" spans="1:15" x14ac:dyDescent="0.25">
      <c r="A25" s="158">
        <v>23</v>
      </c>
      <c r="B25" s="155" t="s">
        <v>71</v>
      </c>
      <c r="C25" s="118">
        <v>7</v>
      </c>
      <c r="D25" s="118">
        <v>5</v>
      </c>
      <c r="E25" s="118">
        <v>4</v>
      </c>
      <c r="F25" s="118">
        <v>3</v>
      </c>
      <c r="G25" s="118">
        <v>4</v>
      </c>
      <c r="H25" s="118">
        <v>3</v>
      </c>
      <c r="I25" s="119">
        <v>4</v>
      </c>
      <c r="J25" s="164">
        <f t="shared" si="2"/>
        <v>30</v>
      </c>
      <c r="K25" s="187">
        <v>5.4333333333333336</v>
      </c>
      <c r="L25" s="186">
        <f t="shared" si="0"/>
        <v>163</v>
      </c>
      <c r="M25" s="164">
        <v>10</v>
      </c>
      <c r="N25" s="153">
        <f t="shared" si="3"/>
        <v>1630</v>
      </c>
      <c r="O25" s="154">
        <f t="shared" si="1"/>
        <v>300</v>
      </c>
    </row>
    <row r="26" spans="1:15" x14ac:dyDescent="0.25">
      <c r="A26" s="146">
        <v>24</v>
      </c>
      <c r="B26" s="155" t="s">
        <v>101</v>
      </c>
      <c r="C26" s="122">
        <v>5</v>
      </c>
      <c r="D26" s="122">
        <v>4</v>
      </c>
      <c r="E26" s="122">
        <v>4</v>
      </c>
      <c r="F26" s="122">
        <v>4</v>
      </c>
      <c r="G26" s="122">
        <v>2</v>
      </c>
      <c r="H26" s="122">
        <v>2</v>
      </c>
      <c r="I26" s="123">
        <v>3</v>
      </c>
      <c r="J26" s="164">
        <f t="shared" si="2"/>
        <v>24</v>
      </c>
      <c r="K26" s="187">
        <v>15.366666666666667</v>
      </c>
      <c r="L26" s="186">
        <f t="shared" si="0"/>
        <v>368.8</v>
      </c>
      <c r="M26" s="164">
        <v>5</v>
      </c>
      <c r="N26" s="153">
        <f t="shared" si="3"/>
        <v>1844</v>
      </c>
      <c r="O26" s="154">
        <f t="shared" si="1"/>
        <v>120</v>
      </c>
    </row>
    <row r="27" spans="1:15" x14ac:dyDescent="0.25">
      <c r="A27" s="146">
        <v>25</v>
      </c>
      <c r="B27" s="155" t="s">
        <v>72</v>
      </c>
      <c r="C27" s="118">
        <v>8</v>
      </c>
      <c r="D27" s="118">
        <v>6</v>
      </c>
      <c r="E27" s="118">
        <v>6</v>
      </c>
      <c r="F27" s="118">
        <v>6</v>
      </c>
      <c r="G27" s="118">
        <v>6</v>
      </c>
      <c r="H27" s="118">
        <v>5</v>
      </c>
      <c r="I27" s="119">
        <v>5</v>
      </c>
      <c r="J27" s="164">
        <f t="shared" si="2"/>
        <v>42</v>
      </c>
      <c r="K27" s="187">
        <v>3.6666666666666665</v>
      </c>
      <c r="L27" s="186">
        <f t="shared" si="0"/>
        <v>154</v>
      </c>
      <c r="M27" s="164">
        <v>10</v>
      </c>
      <c r="N27" s="153">
        <f t="shared" si="3"/>
        <v>1540</v>
      </c>
      <c r="O27" s="154">
        <f t="shared" si="1"/>
        <v>420</v>
      </c>
    </row>
    <row r="28" spans="1:15" x14ac:dyDescent="0.25">
      <c r="A28" s="146">
        <v>26</v>
      </c>
      <c r="B28" s="155" t="s">
        <v>73</v>
      </c>
      <c r="C28" s="118">
        <v>20</v>
      </c>
      <c r="D28" s="118">
        <v>15</v>
      </c>
      <c r="E28" s="118">
        <v>15</v>
      </c>
      <c r="F28" s="118">
        <v>15</v>
      </c>
      <c r="G28" s="118">
        <v>15</v>
      </c>
      <c r="H28" s="118">
        <v>15</v>
      </c>
      <c r="I28" s="119">
        <v>20</v>
      </c>
      <c r="J28" s="164">
        <f t="shared" si="2"/>
        <v>115</v>
      </c>
      <c r="K28" s="187">
        <v>10.216666666666667</v>
      </c>
      <c r="L28" s="186">
        <f t="shared" si="0"/>
        <v>1174.9166666666667</v>
      </c>
      <c r="M28" s="164">
        <v>1</v>
      </c>
      <c r="N28" s="153">
        <f t="shared" si="3"/>
        <v>1174.9166666666667</v>
      </c>
      <c r="O28" s="154">
        <f t="shared" si="1"/>
        <v>115</v>
      </c>
    </row>
    <row r="29" spans="1:15" x14ac:dyDescent="0.25">
      <c r="A29" s="146">
        <v>27</v>
      </c>
      <c r="B29" s="162" t="s">
        <v>45</v>
      </c>
      <c r="C29" s="118">
        <v>20</v>
      </c>
      <c r="D29" s="118">
        <v>15</v>
      </c>
      <c r="E29" s="118">
        <v>15</v>
      </c>
      <c r="F29" s="118">
        <v>15</v>
      </c>
      <c r="G29" s="118">
        <v>15</v>
      </c>
      <c r="H29" s="118">
        <v>15</v>
      </c>
      <c r="I29" s="119">
        <v>20</v>
      </c>
      <c r="J29" s="164">
        <f t="shared" si="2"/>
        <v>115</v>
      </c>
      <c r="K29" s="187">
        <v>9.8166666666666664</v>
      </c>
      <c r="L29" s="186">
        <f t="shared" si="0"/>
        <v>1128.9166666666667</v>
      </c>
      <c r="M29" s="164">
        <v>10</v>
      </c>
      <c r="N29" s="153">
        <f t="shared" si="3"/>
        <v>11289.166666666668</v>
      </c>
      <c r="O29" s="154">
        <f t="shared" si="1"/>
        <v>1150</v>
      </c>
    </row>
    <row r="30" spans="1:15" x14ac:dyDescent="0.25">
      <c r="A30" s="158">
        <v>28</v>
      </c>
      <c r="B30" s="101" t="s">
        <v>92</v>
      </c>
      <c r="C30" s="118">
        <v>50</v>
      </c>
      <c r="D30" s="118">
        <v>30</v>
      </c>
      <c r="E30" s="118">
        <v>30</v>
      </c>
      <c r="F30" s="118">
        <v>30</v>
      </c>
      <c r="G30" s="118">
        <v>30</v>
      </c>
      <c r="H30" s="118">
        <v>30</v>
      </c>
      <c r="I30" s="119">
        <v>30</v>
      </c>
      <c r="J30" s="165">
        <f t="shared" si="2"/>
        <v>230</v>
      </c>
      <c r="K30" s="187">
        <v>13.9</v>
      </c>
      <c r="L30" s="184">
        <f t="shared" si="0"/>
        <v>3197</v>
      </c>
      <c r="M30" s="165">
        <v>5</v>
      </c>
      <c r="N30" s="150">
        <f t="shared" si="3"/>
        <v>15985</v>
      </c>
      <c r="O30" s="160">
        <f t="shared" si="1"/>
        <v>1150</v>
      </c>
    </row>
    <row r="31" spans="1:15" x14ac:dyDescent="0.25">
      <c r="A31" s="102"/>
      <c r="B31" s="103"/>
      <c r="C31" s="104"/>
      <c r="D31" s="104"/>
      <c r="E31" s="104"/>
      <c r="F31" s="104"/>
      <c r="G31" s="104"/>
      <c r="H31" s="104"/>
      <c r="I31" s="104"/>
      <c r="J31" s="105">
        <f>SUM(J3:J30)</f>
        <v>2466</v>
      </c>
      <c r="K31" s="188"/>
      <c r="L31" s="106"/>
      <c r="M31" s="107"/>
      <c r="N31" s="99">
        <f>SUM(N3:N30)</f>
        <v>179231.25</v>
      </c>
      <c r="O31" s="108">
        <f>SUM(O3:O30)</f>
        <v>18077</v>
      </c>
    </row>
    <row r="32" spans="1:15" ht="15.75" thickBot="1" x14ac:dyDescent="0.3">
      <c r="A32" s="48"/>
      <c r="B32" s="13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9"/>
      <c r="O32" s="38"/>
    </row>
    <row r="37" spans="16:17" ht="15.75" thickBot="1" x14ac:dyDescent="0.3"/>
    <row r="38" spans="16:17" x14ac:dyDescent="0.25">
      <c r="P38" s="24" t="s">
        <v>27</v>
      </c>
      <c r="Q38" s="25">
        <v>17974.400000000001</v>
      </c>
    </row>
    <row r="39" spans="16:17" x14ac:dyDescent="0.25">
      <c r="P39" s="26"/>
      <c r="Q39" s="27">
        <f>10*Q38</f>
        <v>179744</v>
      </c>
    </row>
    <row r="40" spans="16:17" x14ac:dyDescent="0.25">
      <c r="P40" s="26" t="s">
        <v>113</v>
      </c>
      <c r="Q40" s="28"/>
    </row>
    <row r="41" spans="16:17" ht="15.75" thickBot="1" x14ac:dyDescent="0.3">
      <c r="P41" s="29"/>
      <c r="Q41" s="30"/>
    </row>
  </sheetData>
  <mergeCells count="1">
    <mergeCell ref="B1:O1"/>
  </mergeCells>
  <pageMargins left="0.25" right="0.25" top="0.75" bottom="0.75" header="0.3" footer="0.3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3"/>
  <sheetViews>
    <sheetView zoomScale="90" zoomScaleNormal="90" workbookViewId="0">
      <selection activeCell="S31" sqref="S31"/>
    </sheetView>
  </sheetViews>
  <sheetFormatPr defaultRowHeight="15" x14ac:dyDescent="0.25"/>
  <cols>
    <col min="1" max="1" width="5" customWidth="1"/>
    <col min="2" max="2" width="20.5703125" customWidth="1"/>
    <col min="3" max="3" width="7.85546875" customWidth="1"/>
    <col min="4" max="4" width="11.5703125" customWidth="1"/>
    <col min="5" max="5" width="16.28515625" customWidth="1"/>
    <col min="6" max="6" width="17.85546875" customWidth="1"/>
    <col min="7" max="7" width="15" customWidth="1"/>
    <col min="8" max="8" width="14.5703125" customWidth="1"/>
    <col min="9" max="9" width="14.28515625" customWidth="1"/>
    <col min="10" max="10" width="20.28515625" customWidth="1"/>
    <col min="11" max="11" width="12.28515625" customWidth="1"/>
    <col min="12" max="12" width="15.5703125" customWidth="1"/>
    <col min="13" max="14" width="12.28515625" customWidth="1"/>
    <col min="15" max="15" width="8.7109375" customWidth="1"/>
    <col min="16" max="16" width="15" customWidth="1"/>
    <col min="17" max="17" width="12.42578125" bestFit="1" customWidth="1"/>
  </cols>
  <sheetData>
    <row r="1" spans="1:20" ht="15.75" thickBot="1" x14ac:dyDescent="0.3"/>
    <row r="2" spans="1:20" ht="31.5" customHeight="1" thickBot="1" x14ac:dyDescent="0.3">
      <c r="A2" s="273" t="s">
        <v>127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5"/>
      <c r="O2" s="10"/>
      <c r="P2" s="10"/>
    </row>
    <row r="3" spans="1:20" x14ac:dyDescent="0.25">
      <c r="A3" s="36"/>
      <c r="B3" s="210"/>
      <c r="C3" s="210"/>
      <c r="D3" s="210"/>
      <c r="E3" s="210"/>
      <c r="F3" s="211" t="s">
        <v>30</v>
      </c>
      <c r="G3" s="212" t="s">
        <v>31</v>
      </c>
      <c r="H3" s="213" t="s">
        <v>30</v>
      </c>
      <c r="I3" s="214" t="s">
        <v>28</v>
      </c>
      <c r="J3" s="33" t="s">
        <v>30</v>
      </c>
      <c r="K3" s="215" t="s">
        <v>26</v>
      </c>
      <c r="L3" s="216" t="s">
        <v>30</v>
      </c>
      <c r="M3" s="217" t="s">
        <v>25</v>
      </c>
      <c r="O3" s="205"/>
      <c r="P3" s="206"/>
    </row>
    <row r="4" spans="1:20" x14ac:dyDescent="0.25">
      <c r="A4" s="12"/>
      <c r="B4" s="93" t="s">
        <v>95</v>
      </c>
      <c r="C4" s="60" t="s">
        <v>14</v>
      </c>
      <c r="D4" s="60" t="s">
        <v>29</v>
      </c>
      <c r="E4" s="60" t="s">
        <v>19</v>
      </c>
      <c r="F4" s="6" t="s">
        <v>31</v>
      </c>
      <c r="G4" s="40">
        <v>252309.25</v>
      </c>
      <c r="H4" s="4" t="s">
        <v>28</v>
      </c>
      <c r="I4" s="42">
        <v>97267.83</v>
      </c>
      <c r="J4" s="7" t="s">
        <v>26</v>
      </c>
      <c r="K4" s="44">
        <v>11530</v>
      </c>
      <c r="L4" s="5" t="s">
        <v>25</v>
      </c>
      <c r="M4" s="218">
        <v>0</v>
      </c>
      <c r="O4" s="206"/>
      <c r="P4" s="209"/>
    </row>
    <row r="5" spans="1:20" x14ac:dyDescent="0.25">
      <c r="A5" s="12">
        <v>1</v>
      </c>
      <c r="B5" s="255" t="s">
        <v>74</v>
      </c>
      <c r="C5" s="165">
        <v>0</v>
      </c>
      <c r="D5" s="187">
        <v>6.25</v>
      </c>
      <c r="E5" s="189">
        <f>D5*C5</f>
        <v>0</v>
      </c>
      <c r="F5" s="190"/>
      <c r="G5" s="41">
        <f>(F5*D5)</f>
        <v>0</v>
      </c>
      <c r="H5" s="125"/>
      <c r="I5" s="43">
        <f>H5*D5</f>
        <v>0</v>
      </c>
      <c r="J5" s="126"/>
      <c r="K5" s="45">
        <f>J5*D5</f>
        <v>0</v>
      </c>
      <c r="L5" s="127"/>
      <c r="M5" s="219">
        <f>L5*D5</f>
        <v>0</v>
      </c>
      <c r="O5" s="207"/>
      <c r="P5" s="208"/>
    </row>
    <row r="6" spans="1:20" x14ac:dyDescent="0.25">
      <c r="A6" s="12">
        <v>2</v>
      </c>
      <c r="B6" s="255" t="s">
        <v>87</v>
      </c>
      <c r="C6" s="165">
        <v>346</v>
      </c>
      <c r="D6" s="187">
        <v>36.333333333333336</v>
      </c>
      <c r="E6" s="189">
        <f t="shared" ref="E6:E32" si="0">D6*C6</f>
        <v>12571.333333333334</v>
      </c>
      <c r="F6" s="190">
        <v>346</v>
      </c>
      <c r="G6" s="41">
        <f t="shared" ref="G6:G32" si="1">(F6*D6)</f>
        <v>12571.333333333334</v>
      </c>
      <c r="H6" s="125"/>
      <c r="I6" s="43">
        <f t="shared" ref="I6:I32" si="2">H6*D6</f>
        <v>0</v>
      </c>
      <c r="J6" s="126"/>
      <c r="K6" s="45">
        <f t="shared" ref="K6:K32" si="3">J6*D6</f>
        <v>0</v>
      </c>
      <c r="L6" s="127"/>
      <c r="M6" s="219">
        <f t="shared" ref="M6:M32" si="4">L6*D6</f>
        <v>0</v>
      </c>
      <c r="O6" s="207"/>
      <c r="P6" s="208"/>
    </row>
    <row r="7" spans="1:20" x14ac:dyDescent="0.25">
      <c r="A7" s="12">
        <v>3</v>
      </c>
      <c r="B7" s="256" t="s">
        <v>88</v>
      </c>
      <c r="C7" s="165">
        <v>1670</v>
      </c>
      <c r="D7" s="187">
        <v>3.9333333333333336</v>
      </c>
      <c r="E7" s="189">
        <f t="shared" si="0"/>
        <v>6568.666666666667</v>
      </c>
      <c r="F7" s="190">
        <v>1270</v>
      </c>
      <c r="G7" s="41">
        <f t="shared" si="1"/>
        <v>4995.3333333333339</v>
      </c>
      <c r="H7" s="125">
        <v>400</v>
      </c>
      <c r="I7" s="43">
        <f t="shared" si="2"/>
        <v>1573.3333333333335</v>
      </c>
      <c r="J7" s="126"/>
      <c r="K7" s="45">
        <f t="shared" si="3"/>
        <v>0</v>
      </c>
      <c r="L7" s="127"/>
      <c r="M7" s="219">
        <f t="shared" si="4"/>
        <v>0</v>
      </c>
      <c r="O7" s="207"/>
      <c r="P7" s="208"/>
    </row>
    <row r="8" spans="1:20" x14ac:dyDescent="0.25">
      <c r="A8" s="12">
        <v>4</v>
      </c>
      <c r="B8" s="256" t="s">
        <v>32</v>
      </c>
      <c r="C8" s="165">
        <v>6080</v>
      </c>
      <c r="D8" s="187">
        <v>5.3166666666666664</v>
      </c>
      <c r="E8" s="189">
        <f t="shared" si="0"/>
        <v>32325.333333333332</v>
      </c>
      <c r="F8" s="190">
        <v>4080</v>
      </c>
      <c r="G8" s="41">
        <f t="shared" si="1"/>
        <v>21692</v>
      </c>
      <c r="H8" s="125">
        <v>2000</v>
      </c>
      <c r="I8" s="43">
        <f t="shared" si="2"/>
        <v>10633.333333333332</v>
      </c>
      <c r="J8" s="126"/>
      <c r="K8" s="45">
        <f t="shared" si="3"/>
        <v>0</v>
      </c>
      <c r="L8" s="127"/>
      <c r="M8" s="219">
        <f t="shared" si="4"/>
        <v>0</v>
      </c>
      <c r="O8" s="207"/>
      <c r="P8" s="208"/>
    </row>
    <row r="9" spans="1:20" x14ac:dyDescent="0.25">
      <c r="A9" s="12">
        <v>5</v>
      </c>
      <c r="B9" s="256" t="s">
        <v>43</v>
      </c>
      <c r="C9" s="165">
        <v>5000</v>
      </c>
      <c r="D9" s="187">
        <v>5.9833333333333343</v>
      </c>
      <c r="E9" s="189">
        <f t="shared" si="0"/>
        <v>29916.666666666672</v>
      </c>
      <c r="F9" s="190">
        <v>4000</v>
      </c>
      <c r="G9" s="41">
        <f t="shared" si="1"/>
        <v>23933.333333333336</v>
      </c>
      <c r="H9" s="125">
        <v>1000</v>
      </c>
      <c r="I9" s="43">
        <f t="shared" si="2"/>
        <v>5983.3333333333339</v>
      </c>
      <c r="J9" s="126"/>
      <c r="K9" s="45">
        <f t="shared" si="3"/>
        <v>0</v>
      </c>
      <c r="L9" s="127"/>
      <c r="M9" s="219">
        <f t="shared" si="4"/>
        <v>0</v>
      </c>
      <c r="O9" s="207"/>
      <c r="P9" s="208"/>
    </row>
    <row r="10" spans="1:20" x14ac:dyDescent="0.25">
      <c r="A10" s="12">
        <v>6</v>
      </c>
      <c r="B10" s="256" t="s">
        <v>34</v>
      </c>
      <c r="C10" s="165">
        <v>130</v>
      </c>
      <c r="D10" s="187">
        <v>6.333333333333333</v>
      </c>
      <c r="E10" s="189">
        <f t="shared" si="0"/>
        <v>823.33333333333326</v>
      </c>
      <c r="F10" s="190"/>
      <c r="G10" s="41">
        <f t="shared" si="1"/>
        <v>0</v>
      </c>
      <c r="H10" s="125">
        <v>130</v>
      </c>
      <c r="I10" s="43">
        <f t="shared" si="2"/>
        <v>823.33333333333326</v>
      </c>
      <c r="J10" s="126"/>
      <c r="K10" s="45">
        <f t="shared" si="3"/>
        <v>0</v>
      </c>
      <c r="L10" s="127"/>
      <c r="M10" s="219">
        <f t="shared" si="4"/>
        <v>0</v>
      </c>
      <c r="O10" s="207"/>
      <c r="P10" s="208"/>
    </row>
    <row r="11" spans="1:20" x14ac:dyDescent="0.25">
      <c r="A11" s="12">
        <v>7</v>
      </c>
      <c r="B11" s="256" t="s">
        <v>35</v>
      </c>
      <c r="C11" s="165">
        <v>3200</v>
      </c>
      <c r="D11" s="187">
        <v>6</v>
      </c>
      <c r="E11" s="189">
        <f t="shared" si="0"/>
        <v>19200</v>
      </c>
      <c r="F11" s="190">
        <v>2000</v>
      </c>
      <c r="G11" s="41">
        <f t="shared" si="1"/>
        <v>12000</v>
      </c>
      <c r="H11" s="125">
        <v>1200</v>
      </c>
      <c r="I11" s="43">
        <f t="shared" si="2"/>
        <v>7200</v>
      </c>
      <c r="J11" s="126"/>
      <c r="K11" s="45">
        <f t="shared" si="3"/>
        <v>0</v>
      </c>
      <c r="L11" s="127"/>
      <c r="M11" s="219">
        <f t="shared" si="4"/>
        <v>0</v>
      </c>
      <c r="O11" s="207"/>
      <c r="P11" s="208"/>
    </row>
    <row r="12" spans="1:20" x14ac:dyDescent="0.25">
      <c r="A12" s="12">
        <v>8</v>
      </c>
      <c r="B12" s="256" t="s">
        <v>89</v>
      </c>
      <c r="C12" s="165">
        <v>327</v>
      </c>
      <c r="D12" s="187">
        <v>6.0666666666666664</v>
      </c>
      <c r="E12" s="189">
        <f t="shared" si="0"/>
        <v>1983.8</v>
      </c>
      <c r="F12" s="190">
        <v>200</v>
      </c>
      <c r="G12" s="41">
        <f t="shared" si="1"/>
        <v>1213.3333333333333</v>
      </c>
      <c r="H12" s="125">
        <v>127</v>
      </c>
      <c r="I12" s="43">
        <f t="shared" si="2"/>
        <v>770.46666666666658</v>
      </c>
      <c r="J12" s="126"/>
      <c r="K12" s="45">
        <f t="shared" si="3"/>
        <v>0</v>
      </c>
      <c r="L12" s="127"/>
      <c r="M12" s="219">
        <f t="shared" si="4"/>
        <v>0</v>
      </c>
      <c r="O12" s="207"/>
      <c r="P12" s="208"/>
    </row>
    <row r="13" spans="1:20" x14ac:dyDescent="0.25">
      <c r="A13" s="12">
        <v>9</v>
      </c>
      <c r="B13" s="256" t="s">
        <v>122</v>
      </c>
      <c r="C13" s="165">
        <v>450</v>
      </c>
      <c r="D13" s="187">
        <v>33</v>
      </c>
      <c r="E13" s="189">
        <f t="shared" si="0"/>
        <v>14850</v>
      </c>
      <c r="F13" s="190"/>
      <c r="G13" s="41">
        <f t="shared" si="1"/>
        <v>0</v>
      </c>
      <c r="H13" s="125">
        <v>370</v>
      </c>
      <c r="I13" s="43">
        <f t="shared" si="2"/>
        <v>12210</v>
      </c>
      <c r="J13" s="126">
        <v>80</v>
      </c>
      <c r="K13" s="45">
        <f t="shared" si="3"/>
        <v>2640</v>
      </c>
      <c r="L13" s="127"/>
      <c r="M13" s="219">
        <f t="shared" si="4"/>
        <v>0</v>
      </c>
      <c r="O13" s="207"/>
      <c r="P13" s="208"/>
      <c r="T13" s="10"/>
    </row>
    <row r="14" spans="1:20" x14ac:dyDescent="0.25">
      <c r="A14" s="12">
        <v>10</v>
      </c>
      <c r="B14" s="256" t="s">
        <v>36</v>
      </c>
      <c r="C14" s="165">
        <v>1648</v>
      </c>
      <c r="D14" s="187">
        <v>16.150000000000002</v>
      </c>
      <c r="E14" s="189">
        <f t="shared" si="0"/>
        <v>26615.200000000004</v>
      </c>
      <c r="F14" s="190">
        <v>1000</v>
      </c>
      <c r="G14" s="41">
        <f t="shared" si="1"/>
        <v>16150.000000000002</v>
      </c>
      <c r="H14" s="125">
        <v>648</v>
      </c>
      <c r="I14" s="43">
        <f t="shared" si="2"/>
        <v>10465.200000000001</v>
      </c>
      <c r="J14" s="126"/>
      <c r="K14" s="45">
        <f t="shared" si="3"/>
        <v>0</v>
      </c>
      <c r="L14" s="127"/>
      <c r="M14" s="219">
        <f t="shared" si="4"/>
        <v>0</v>
      </c>
      <c r="O14" s="207"/>
      <c r="P14" s="208"/>
      <c r="T14" s="205"/>
    </row>
    <row r="15" spans="1:20" x14ac:dyDescent="0.25">
      <c r="A15" s="12">
        <v>11</v>
      </c>
      <c r="B15" s="256" t="s">
        <v>70</v>
      </c>
      <c r="C15" s="165">
        <v>1770</v>
      </c>
      <c r="D15" s="187">
        <v>6.7833333333333341</v>
      </c>
      <c r="E15" s="189">
        <f t="shared" si="0"/>
        <v>12006.500000000002</v>
      </c>
      <c r="F15" s="190">
        <v>1000</v>
      </c>
      <c r="G15" s="41">
        <f t="shared" si="1"/>
        <v>6783.3333333333339</v>
      </c>
      <c r="H15" s="125">
        <v>770</v>
      </c>
      <c r="I15" s="43">
        <f t="shared" si="2"/>
        <v>5223.166666666667</v>
      </c>
      <c r="J15" s="126"/>
      <c r="K15" s="45">
        <f t="shared" si="3"/>
        <v>0</v>
      </c>
      <c r="L15" s="127"/>
      <c r="M15" s="219">
        <f t="shared" si="4"/>
        <v>0</v>
      </c>
      <c r="O15" s="207"/>
      <c r="P15" s="208"/>
      <c r="T15" s="206"/>
    </row>
    <row r="16" spans="1:20" x14ac:dyDescent="0.25">
      <c r="A16" s="12">
        <v>12</v>
      </c>
      <c r="B16" s="256" t="s">
        <v>90</v>
      </c>
      <c r="C16" s="165">
        <v>970</v>
      </c>
      <c r="D16" s="187">
        <v>6.4666666666666659</v>
      </c>
      <c r="E16" s="189">
        <f t="shared" si="0"/>
        <v>6272.6666666666661</v>
      </c>
      <c r="F16" s="190">
        <v>700</v>
      </c>
      <c r="G16" s="41">
        <f t="shared" si="1"/>
        <v>4526.6666666666661</v>
      </c>
      <c r="H16" s="125">
        <v>270</v>
      </c>
      <c r="I16" s="43">
        <f t="shared" si="2"/>
        <v>1745.9999999999998</v>
      </c>
      <c r="J16" s="126"/>
      <c r="K16" s="45">
        <f t="shared" si="3"/>
        <v>0</v>
      </c>
      <c r="L16" s="127"/>
      <c r="M16" s="219">
        <f t="shared" si="4"/>
        <v>0</v>
      </c>
      <c r="O16" s="207"/>
      <c r="P16" s="208"/>
      <c r="T16" s="207"/>
    </row>
    <row r="17" spans="1:20" x14ac:dyDescent="0.25">
      <c r="A17" s="12">
        <v>13</v>
      </c>
      <c r="B17" s="256" t="s">
        <v>76</v>
      </c>
      <c r="C17" s="165">
        <v>400</v>
      </c>
      <c r="D17" s="187">
        <v>16.150000000000002</v>
      </c>
      <c r="E17" s="189">
        <f t="shared" si="0"/>
        <v>6460.0000000000009</v>
      </c>
      <c r="F17" s="190">
        <v>400</v>
      </c>
      <c r="G17" s="41">
        <f t="shared" si="1"/>
        <v>6460.0000000000009</v>
      </c>
      <c r="H17" s="125"/>
      <c r="I17" s="43">
        <f t="shared" si="2"/>
        <v>0</v>
      </c>
      <c r="J17" s="126"/>
      <c r="K17" s="45">
        <f t="shared" si="3"/>
        <v>0</v>
      </c>
      <c r="L17" s="127"/>
      <c r="M17" s="219">
        <f t="shared" si="4"/>
        <v>0</v>
      </c>
      <c r="O17" s="207"/>
      <c r="P17" s="208"/>
      <c r="T17" s="207"/>
    </row>
    <row r="18" spans="1:20" x14ac:dyDescent="0.25">
      <c r="A18" s="12">
        <v>14</v>
      </c>
      <c r="B18" s="256" t="s">
        <v>41</v>
      </c>
      <c r="C18" s="165">
        <v>260</v>
      </c>
      <c r="D18" s="187">
        <v>4.3166666666666664</v>
      </c>
      <c r="E18" s="189">
        <f t="shared" si="0"/>
        <v>1122.3333333333333</v>
      </c>
      <c r="F18" s="190"/>
      <c r="G18" s="41">
        <f t="shared" si="1"/>
        <v>0</v>
      </c>
      <c r="H18" s="125">
        <v>260</v>
      </c>
      <c r="I18" s="43">
        <f t="shared" si="2"/>
        <v>1122.3333333333333</v>
      </c>
      <c r="J18" s="126"/>
      <c r="K18" s="45">
        <f t="shared" si="3"/>
        <v>0</v>
      </c>
      <c r="L18" s="127"/>
      <c r="M18" s="219">
        <f t="shared" si="4"/>
        <v>0</v>
      </c>
      <c r="O18" s="207"/>
      <c r="P18" s="208"/>
      <c r="T18" s="207"/>
    </row>
    <row r="19" spans="1:20" x14ac:dyDescent="0.25">
      <c r="A19" s="12">
        <v>15</v>
      </c>
      <c r="B19" s="256" t="s">
        <v>93</v>
      </c>
      <c r="C19" s="165">
        <v>700</v>
      </c>
      <c r="D19" s="187">
        <v>26</v>
      </c>
      <c r="E19" s="189">
        <f t="shared" si="0"/>
        <v>18200</v>
      </c>
      <c r="F19" s="190">
        <v>550</v>
      </c>
      <c r="G19" s="41">
        <f t="shared" si="1"/>
        <v>14300</v>
      </c>
      <c r="H19" s="125">
        <v>100</v>
      </c>
      <c r="I19" s="43">
        <f t="shared" si="2"/>
        <v>2600</v>
      </c>
      <c r="J19" s="126">
        <v>50</v>
      </c>
      <c r="K19" s="45">
        <f t="shared" si="3"/>
        <v>1300</v>
      </c>
      <c r="L19" s="127"/>
      <c r="M19" s="219">
        <f t="shared" si="4"/>
        <v>0</v>
      </c>
      <c r="O19" s="207"/>
      <c r="P19" s="208"/>
      <c r="T19" s="207"/>
    </row>
    <row r="20" spans="1:20" x14ac:dyDescent="0.25">
      <c r="A20" s="12">
        <v>16</v>
      </c>
      <c r="B20" s="256" t="s">
        <v>75</v>
      </c>
      <c r="C20" s="165">
        <v>1240</v>
      </c>
      <c r="D20" s="187">
        <v>4.3666666666666663</v>
      </c>
      <c r="E20" s="189">
        <f t="shared" si="0"/>
        <v>5414.6666666666661</v>
      </c>
      <c r="F20" s="190"/>
      <c r="G20" s="41">
        <f t="shared" si="1"/>
        <v>0</v>
      </c>
      <c r="H20" s="125">
        <v>1240</v>
      </c>
      <c r="I20" s="43">
        <f t="shared" si="2"/>
        <v>5414.6666666666661</v>
      </c>
      <c r="J20" s="126"/>
      <c r="K20" s="45">
        <f t="shared" si="3"/>
        <v>0</v>
      </c>
      <c r="L20" s="127"/>
      <c r="M20" s="219">
        <f t="shared" si="4"/>
        <v>0</v>
      </c>
      <c r="O20" s="207"/>
      <c r="P20" s="208"/>
      <c r="T20" s="207"/>
    </row>
    <row r="21" spans="1:20" x14ac:dyDescent="0.25">
      <c r="A21" s="12">
        <v>17</v>
      </c>
      <c r="B21" s="256" t="s">
        <v>91</v>
      </c>
      <c r="C21" s="165">
        <v>360</v>
      </c>
      <c r="D21" s="187">
        <v>5</v>
      </c>
      <c r="E21" s="189">
        <f t="shared" si="0"/>
        <v>1800</v>
      </c>
      <c r="F21" s="190"/>
      <c r="G21" s="41">
        <f t="shared" si="1"/>
        <v>0</v>
      </c>
      <c r="H21" s="125">
        <v>360</v>
      </c>
      <c r="I21" s="43">
        <f t="shared" si="2"/>
        <v>1800</v>
      </c>
      <c r="J21" s="126"/>
      <c r="K21" s="45">
        <f t="shared" si="3"/>
        <v>0</v>
      </c>
      <c r="L21" s="127"/>
      <c r="M21" s="219">
        <f t="shared" si="4"/>
        <v>0</v>
      </c>
      <c r="O21" s="207"/>
      <c r="P21" s="208"/>
      <c r="T21" s="207"/>
    </row>
    <row r="22" spans="1:20" x14ac:dyDescent="0.25">
      <c r="A22" s="12">
        <v>18</v>
      </c>
      <c r="B22" s="256" t="s">
        <v>44</v>
      </c>
      <c r="C22" s="165">
        <v>4800</v>
      </c>
      <c r="D22" s="187">
        <v>10.25</v>
      </c>
      <c r="E22" s="189">
        <f t="shared" si="0"/>
        <v>49200</v>
      </c>
      <c r="F22" s="190">
        <v>3900</v>
      </c>
      <c r="G22" s="41">
        <f t="shared" si="1"/>
        <v>39975</v>
      </c>
      <c r="H22" s="125">
        <v>900</v>
      </c>
      <c r="I22" s="43">
        <f t="shared" si="2"/>
        <v>9225</v>
      </c>
      <c r="J22" s="126"/>
      <c r="K22" s="45">
        <f t="shared" si="3"/>
        <v>0</v>
      </c>
      <c r="L22" s="127"/>
      <c r="M22" s="219">
        <f t="shared" si="4"/>
        <v>0</v>
      </c>
      <c r="O22" s="207"/>
      <c r="P22" s="208"/>
      <c r="T22" s="207"/>
    </row>
    <row r="23" spans="1:20" x14ac:dyDescent="0.25">
      <c r="A23" s="12">
        <v>19</v>
      </c>
      <c r="B23" s="256" t="s">
        <v>111</v>
      </c>
      <c r="C23" s="165">
        <v>0</v>
      </c>
      <c r="D23" s="187">
        <v>49.766666666666673</v>
      </c>
      <c r="E23" s="189">
        <f t="shared" si="0"/>
        <v>0</v>
      </c>
      <c r="F23" s="190"/>
      <c r="G23" s="41"/>
      <c r="H23" s="125"/>
      <c r="I23" s="43">
        <f t="shared" si="2"/>
        <v>0</v>
      </c>
      <c r="J23" s="126"/>
      <c r="K23" s="45">
        <f t="shared" si="3"/>
        <v>0</v>
      </c>
      <c r="L23" s="127"/>
      <c r="M23" s="219">
        <f t="shared" si="4"/>
        <v>0</v>
      </c>
      <c r="O23" s="207"/>
      <c r="P23" s="208"/>
      <c r="T23" s="207"/>
    </row>
    <row r="24" spans="1:20" x14ac:dyDescent="0.25">
      <c r="A24" s="12">
        <v>20</v>
      </c>
      <c r="B24" s="256" t="s">
        <v>42</v>
      </c>
      <c r="C24" s="165">
        <v>135</v>
      </c>
      <c r="D24" s="187">
        <v>4.8666666666666663</v>
      </c>
      <c r="E24" s="189">
        <f t="shared" si="0"/>
        <v>657</v>
      </c>
      <c r="F24" s="190">
        <v>135</v>
      </c>
      <c r="G24" s="41">
        <f t="shared" si="1"/>
        <v>657</v>
      </c>
      <c r="H24" s="125"/>
      <c r="I24" s="43">
        <f t="shared" si="2"/>
        <v>0</v>
      </c>
      <c r="J24" s="126"/>
      <c r="K24" s="45">
        <f t="shared" si="3"/>
        <v>0</v>
      </c>
      <c r="L24" s="127"/>
      <c r="M24" s="219">
        <f t="shared" si="4"/>
        <v>0</v>
      </c>
      <c r="O24" s="207"/>
      <c r="P24" s="208"/>
      <c r="T24" s="207"/>
    </row>
    <row r="25" spans="1:20" x14ac:dyDescent="0.25">
      <c r="A25" s="12">
        <v>21</v>
      </c>
      <c r="B25" s="256" t="s">
        <v>38</v>
      </c>
      <c r="C25" s="165">
        <v>212</v>
      </c>
      <c r="D25" s="187">
        <v>34.666666666666664</v>
      </c>
      <c r="E25" s="189">
        <f t="shared" si="0"/>
        <v>7349.333333333333</v>
      </c>
      <c r="F25" s="190"/>
      <c r="G25" s="41">
        <f t="shared" si="1"/>
        <v>0</v>
      </c>
      <c r="H25" s="125">
        <v>212</v>
      </c>
      <c r="I25" s="43">
        <f t="shared" si="2"/>
        <v>7349.333333333333</v>
      </c>
      <c r="J25" s="126"/>
      <c r="K25" s="45">
        <f t="shared" si="3"/>
        <v>0</v>
      </c>
      <c r="L25" s="127"/>
      <c r="M25" s="219">
        <f t="shared" si="4"/>
        <v>0</v>
      </c>
      <c r="O25" s="207"/>
      <c r="P25" s="208"/>
      <c r="T25" s="207"/>
    </row>
    <row r="26" spans="1:20" x14ac:dyDescent="0.25">
      <c r="A26" s="12">
        <v>22</v>
      </c>
      <c r="B26" s="256" t="s">
        <v>94</v>
      </c>
      <c r="C26" s="165">
        <v>2080</v>
      </c>
      <c r="D26" s="187">
        <v>10.833333333333334</v>
      </c>
      <c r="E26" s="189">
        <f t="shared" si="0"/>
        <v>22533.333333333336</v>
      </c>
      <c r="F26" s="190">
        <v>1780</v>
      </c>
      <c r="G26" s="41">
        <f t="shared" si="1"/>
        <v>19283.333333333336</v>
      </c>
      <c r="H26" s="125">
        <v>200</v>
      </c>
      <c r="I26" s="43">
        <f t="shared" si="2"/>
        <v>2166.666666666667</v>
      </c>
      <c r="J26" s="126">
        <v>100</v>
      </c>
      <c r="K26" s="45">
        <f t="shared" si="3"/>
        <v>1083.3333333333335</v>
      </c>
      <c r="L26" s="127"/>
      <c r="M26" s="219">
        <f t="shared" si="4"/>
        <v>0</v>
      </c>
      <c r="O26" s="207"/>
      <c r="P26" s="208"/>
      <c r="T26" s="207"/>
    </row>
    <row r="27" spans="1:20" x14ac:dyDescent="0.25">
      <c r="A27" s="12">
        <v>23</v>
      </c>
      <c r="B27" s="256" t="s">
        <v>71</v>
      </c>
      <c r="C27" s="165">
        <v>1200</v>
      </c>
      <c r="D27" s="187">
        <v>5.4333333333333336</v>
      </c>
      <c r="E27" s="189">
        <f t="shared" si="0"/>
        <v>6520</v>
      </c>
      <c r="F27" s="190">
        <v>1200</v>
      </c>
      <c r="G27" s="41">
        <f t="shared" si="1"/>
        <v>6520</v>
      </c>
      <c r="H27" s="125"/>
      <c r="I27" s="43">
        <f t="shared" si="2"/>
        <v>0</v>
      </c>
      <c r="J27" s="126"/>
      <c r="K27" s="45">
        <f t="shared" si="3"/>
        <v>0</v>
      </c>
      <c r="L27" s="127"/>
      <c r="M27" s="219">
        <f t="shared" si="4"/>
        <v>0</v>
      </c>
      <c r="O27" s="207"/>
      <c r="P27" s="208"/>
      <c r="T27" s="207"/>
    </row>
    <row r="28" spans="1:20" x14ac:dyDescent="0.25">
      <c r="A28" s="12">
        <v>24</v>
      </c>
      <c r="B28" s="256" t="s">
        <v>101</v>
      </c>
      <c r="C28" s="165">
        <v>1880</v>
      </c>
      <c r="D28" s="187">
        <v>15.366666666666667</v>
      </c>
      <c r="E28" s="189">
        <f t="shared" si="0"/>
        <v>28889.333333333336</v>
      </c>
      <c r="F28" s="190">
        <v>1480</v>
      </c>
      <c r="G28" s="41">
        <f t="shared" si="1"/>
        <v>22742.666666666668</v>
      </c>
      <c r="H28" s="125">
        <v>200</v>
      </c>
      <c r="I28" s="43">
        <f t="shared" si="2"/>
        <v>3073.3333333333335</v>
      </c>
      <c r="J28" s="126">
        <v>200</v>
      </c>
      <c r="K28" s="45">
        <f t="shared" si="3"/>
        <v>3073.3333333333335</v>
      </c>
      <c r="L28" s="127"/>
      <c r="M28" s="219">
        <f t="shared" si="4"/>
        <v>0</v>
      </c>
      <c r="O28" s="207"/>
      <c r="P28" s="208"/>
      <c r="T28" s="207"/>
    </row>
    <row r="29" spans="1:20" x14ac:dyDescent="0.25">
      <c r="A29" s="12">
        <v>25</v>
      </c>
      <c r="B29" s="256" t="s">
        <v>72</v>
      </c>
      <c r="C29" s="165">
        <v>1780</v>
      </c>
      <c r="D29" s="187">
        <v>3.6666666666666665</v>
      </c>
      <c r="E29" s="189">
        <f t="shared" si="0"/>
        <v>6526.6666666666661</v>
      </c>
      <c r="F29" s="190">
        <v>1780</v>
      </c>
      <c r="G29" s="41">
        <f t="shared" si="1"/>
        <v>6526.6666666666661</v>
      </c>
      <c r="H29" s="125"/>
      <c r="I29" s="43">
        <f t="shared" si="2"/>
        <v>0</v>
      </c>
      <c r="J29" s="126"/>
      <c r="K29" s="45">
        <f t="shared" si="3"/>
        <v>0</v>
      </c>
      <c r="L29" s="127"/>
      <c r="M29" s="219">
        <f t="shared" si="4"/>
        <v>0</v>
      </c>
      <c r="O29" s="207"/>
      <c r="P29" s="208"/>
      <c r="T29" s="207"/>
    </row>
    <row r="30" spans="1:20" x14ac:dyDescent="0.25">
      <c r="A30" s="12">
        <v>26</v>
      </c>
      <c r="B30" s="256" t="s">
        <v>73</v>
      </c>
      <c r="C30" s="165">
        <v>1385</v>
      </c>
      <c r="D30" s="187">
        <v>10.216666666666667</v>
      </c>
      <c r="E30" s="189">
        <f t="shared" si="0"/>
        <v>14150.083333333334</v>
      </c>
      <c r="F30" s="190">
        <v>685</v>
      </c>
      <c r="G30" s="41">
        <f t="shared" si="1"/>
        <v>6998.416666666667</v>
      </c>
      <c r="H30" s="125">
        <v>500</v>
      </c>
      <c r="I30" s="43">
        <f t="shared" si="2"/>
        <v>5108.333333333333</v>
      </c>
      <c r="J30" s="126">
        <v>200</v>
      </c>
      <c r="K30" s="45">
        <f t="shared" si="3"/>
        <v>2043.3333333333333</v>
      </c>
      <c r="L30" s="127"/>
      <c r="M30" s="219">
        <f t="shared" si="4"/>
        <v>0</v>
      </c>
      <c r="O30" s="207"/>
      <c r="P30" s="208"/>
      <c r="T30" s="207"/>
    </row>
    <row r="31" spans="1:20" x14ac:dyDescent="0.25">
      <c r="A31" s="12">
        <v>27</v>
      </c>
      <c r="B31" s="257" t="s">
        <v>45</v>
      </c>
      <c r="C31" s="165">
        <v>350</v>
      </c>
      <c r="D31" s="187">
        <v>9.8166666666666664</v>
      </c>
      <c r="E31" s="189">
        <f t="shared" si="0"/>
        <v>3435.833333333333</v>
      </c>
      <c r="F31" s="190">
        <v>350</v>
      </c>
      <c r="G31" s="41">
        <f t="shared" si="1"/>
        <v>3435.833333333333</v>
      </c>
      <c r="H31" s="125"/>
      <c r="I31" s="43">
        <f t="shared" si="2"/>
        <v>0</v>
      </c>
      <c r="J31" s="126"/>
      <c r="K31" s="45">
        <f t="shared" si="3"/>
        <v>0</v>
      </c>
      <c r="L31" s="127"/>
      <c r="M31" s="219">
        <f t="shared" si="4"/>
        <v>0</v>
      </c>
      <c r="O31" s="207"/>
      <c r="P31" s="208"/>
      <c r="T31" s="207"/>
    </row>
    <row r="32" spans="1:20" ht="15.75" thickBot="1" x14ac:dyDescent="0.3">
      <c r="A32" s="12">
        <v>28</v>
      </c>
      <c r="B32" s="258" t="s">
        <v>92</v>
      </c>
      <c r="C32" s="220">
        <v>1850</v>
      </c>
      <c r="D32" s="221">
        <v>13.9</v>
      </c>
      <c r="E32" s="222">
        <f t="shared" si="0"/>
        <v>25715</v>
      </c>
      <c r="F32" s="223">
        <v>1550</v>
      </c>
      <c r="G32" s="224">
        <f t="shared" si="1"/>
        <v>21545</v>
      </c>
      <c r="H32" s="225">
        <v>200</v>
      </c>
      <c r="I32" s="226">
        <f t="shared" si="2"/>
        <v>2780</v>
      </c>
      <c r="J32" s="227">
        <v>100</v>
      </c>
      <c r="K32" s="228">
        <f t="shared" si="3"/>
        <v>1390</v>
      </c>
      <c r="L32" s="229"/>
      <c r="M32" s="230">
        <f t="shared" si="4"/>
        <v>0</v>
      </c>
      <c r="O32" s="207"/>
      <c r="P32" s="208"/>
      <c r="T32" s="207"/>
    </row>
    <row r="33" spans="5:20" x14ac:dyDescent="0.25">
      <c r="E33" s="163">
        <f>SUM(E5:E32)</f>
        <v>361107.08333333331</v>
      </c>
      <c r="F33" s="233"/>
      <c r="G33" s="254">
        <f>SUM(G5:G32)</f>
        <v>252309.24999999997</v>
      </c>
      <c r="H33" s="10"/>
      <c r="I33" s="254">
        <f>SUM(I5:I32)</f>
        <v>97267.833333333328</v>
      </c>
      <c r="J33" s="10"/>
      <c r="K33" s="254">
        <f>SUM(K5:K32)</f>
        <v>11530.000000000002</v>
      </c>
      <c r="L33" s="10"/>
      <c r="M33" s="254">
        <f>SUM(M5:M32)</f>
        <v>0</v>
      </c>
      <c r="P33" s="163"/>
      <c r="T33" s="207"/>
    </row>
    <row r="34" spans="5:20" x14ac:dyDescent="0.25">
      <c r="F34" s="74"/>
      <c r="G34" s="231"/>
      <c r="I34" s="231"/>
      <c r="J34" s="232"/>
      <c r="K34" s="231"/>
      <c r="L34" s="232"/>
      <c r="M34" s="231"/>
      <c r="T34" s="207"/>
    </row>
    <row r="35" spans="5:20" x14ac:dyDescent="0.25">
      <c r="T35" s="207"/>
    </row>
    <row r="36" spans="5:20" x14ac:dyDescent="0.25">
      <c r="E36" s="139" t="s">
        <v>24</v>
      </c>
      <c r="F36" s="140">
        <v>27907.4</v>
      </c>
      <c r="G36" s="140">
        <v>252309.25</v>
      </c>
      <c r="I36" s="1"/>
      <c r="J36" s="1"/>
      <c r="T36" s="207"/>
    </row>
    <row r="37" spans="5:20" x14ac:dyDescent="0.25">
      <c r="E37" s="139" t="s">
        <v>28</v>
      </c>
      <c r="F37" s="140">
        <v>9744</v>
      </c>
      <c r="G37" s="140">
        <v>97267.83</v>
      </c>
      <c r="I37" s="272" t="s">
        <v>48</v>
      </c>
      <c r="J37" s="272"/>
      <c r="T37" s="207"/>
    </row>
    <row r="38" spans="5:20" x14ac:dyDescent="0.25">
      <c r="E38" s="139" t="s">
        <v>26</v>
      </c>
      <c r="F38" s="140">
        <v>1156</v>
      </c>
      <c r="G38" s="140">
        <v>11530</v>
      </c>
      <c r="I38" s="141">
        <f>G4*100/F41</f>
        <v>69.871033821879095</v>
      </c>
      <c r="J38" s="142" t="s">
        <v>129</v>
      </c>
      <c r="T38" s="207"/>
    </row>
    <row r="39" spans="5:20" x14ac:dyDescent="0.25">
      <c r="E39" s="139" t="s">
        <v>25</v>
      </c>
      <c r="F39" s="140">
        <v>0</v>
      </c>
      <c r="G39" s="140">
        <f>F39*10</f>
        <v>0</v>
      </c>
      <c r="I39" s="141">
        <f>I4*100/F41</f>
        <v>26.936007457954023</v>
      </c>
      <c r="J39" s="142" t="s">
        <v>130</v>
      </c>
      <c r="T39" s="207"/>
    </row>
    <row r="40" spans="5:20" x14ac:dyDescent="0.25">
      <c r="E40" s="139" t="s">
        <v>14</v>
      </c>
      <c r="F40" s="140">
        <f>SUM(F36:F39)</f>
        <v>38807.4</v>
      </c>
      <c r="G40" s="140">
        <f>SUM(G36:G39)</f>
        <v>361107.08</v>
      </c>
      <c r="I40" s="141">
        <f>K4*100/F41</f>
        <v>3.1929587201668821</v>
      </c>
      <c r="J40" s="142" t="s">
        <v>131</v>
      </c>
      <c r="T40" s="207"/>
    </row>
    <row r="41" spans="5:20" x14ac:dyDescent="0.25">
      <c r="E41" s="139" t="s">
        <v>108</v>
      </c>
      <c r="F41" s="140">
        <f>G40</f>
        <v>361107.08</v>
      </c>
      <c r="G41" s="140"/>
      <c r="I41" s="141">
        <f>M4*100/F41</f>
        <v>0</v>
      </c>
      <c r="J41" s="142" t="s">
        <v>128</v>
      </c>
      <c r="T41" s="207"/>
    </row>
    <row r="42" spans="5:20" x14ac:dyDescent="0.25">
      <c r="I42" s="143" t="s">
        <v>49</v>
      </c>
      <c r="J42" s="143"/>
      <c r="T42" s="207"/>
    </row>
    <row r="43" spans="5:20" x14ac:dyDescent="0.25">
      <c r="I43" s="144" t="s">
        <v>50</v>
      </c>
      <c r="J43" s="144"/>
      <c r="T43" s="207"/>
    </row>
  </sheetData>
  <mergeCells count="2">
    <mergeCell ref="I37:J37"/>
    <mergeCell ref="A2:M2"/>
  </mergeCells>
  <pageMargins left="0.23622047244094491" right="0.23622047244094491" top="0.74803149606299213" bottom="0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38"/>
  <sheetViews>
    <sheetView tabSelected="1" zoomScale="86" zoomScaleNormal="86" workbookViewId="0">
      <selection activeCell="U32" sqref="U32"/>
    </sheetView>
  </sheetViews>
  <sheetFormatPr defaultRowHeight="15" x14ac:dyDescent="0.25"/>
  <cols>
    <col min="1" max="1" width="3.28515625" customWidth="1"/>
    <col min="2" max="2" width="23.5703125" customWidth="1"/>
    <col min="3" max="3" width="9.140625" customWidth="1"/>
    <col min="4" max="5" width="10.5703125" customWidth="1"/>
    <col min="6" max="6" width="13.5703125" customWidth="1"/>
    <col min="7" max="7" width="10" customWidth="1"/>
    <col min="9" max="9" width="11.5703125" customWidth="1"/>
    <col min="12" max="12" width="13.85546875" customWidth="1"/>
    <col min="14" max="14" width="18" customWidth="1"/>
    <col min="15" max="15" width="14.28515625" customWidth="1"/>
  </cols>
  <sheetData>
    <row r="1" spans="1:15" ht="15.75" thickBot="1" x14ac:dyDescent="0.3">
      <c r="B1" s="269" t="s">
        <v>114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1"/>
    </row>
    <row r="2" spans="1:15" x14ac:dyDescent="0.25">
      <c r="A2" s="46"/>
      <c r="B2" s="53" t="s">
        <v>12</v>
      </c>
      <c r="C2" s="49" t="s">
        <v>10</v>
      </c>
      <c r="D2" s="49" t="s">
        <v>20</v>
      </c>
      <c r="E2" s="49" t="s">
        <v>17</v>
      </c>
      <c r="F2" s="49" t="s">
        <v>21</v>
      </c>
      <c r="G2" s="49" t="s">
        <v>22</v>
      </c>
      <c r="H2" s="49" t="s">
        <v>23</v>
      </c>
      <c r="I2" s="49" t="s">
        <v>11</v>
      </c>
      <c r="J2" s="50" t="s">
        <v>9</v>
      </c>
      <c r="K2" s="51" t="s">
        <v>13</v>
      </c>
      <c r="L2" s="51" t="s">
        <v>14</v>
      </c>
      <c r="M2" s="133" t="s">
        <v>15</v>
      </c>
      <c r="N2" s="52" t="s">
        <v>19</v>
      </c>
      <c r="O2" s="138" t="s">
        <v>16</v>
      </c>
    </row>
    <row r="3" spans="1:15" x14ac:dyDescent="0.25">
      <c r="A3" s="146">
        <v>1</v>
      </c>
      <c r="B3" s="191" t="s">
        <v>74</v>
      </c>
      <c r="C3" s="147">
        <v>8</v>
      </c>
      <c r="D3" s="148">
        <v>8</v>
      </c>
      <c r="E3" s="148">
        <v>9</v>
      </c>
      <c r="F3" s="148">
        <v>6</v>
      </c>
      <c r="G3" s="148">
        <v>6</v>
      </c>
      <c r="H3" s="148">
        <v>6</v>
      </c>
      <c r="I3" s="149">
        <v>7</v>
      </c>
      <c r="J3" s="164">
        <f>SUM(C3:I3)</f>
        <v>50</v>
      </c>
      <c r="K3" s="253">
        <v>6.25</v>
      </c>
      <c r="L3" s="253">
        <f t="shared" ref="L3:L30" si="0">(J3*K3)</f>
        <v>312.5</v>
      </c>
      <c r="M3" s="176">
        <v>2</v>
      </c>
      <c r="N3" s="124">
        <f>(M3*L3)</f>
        <v>625</v>
      </c>
      <c r="O3" s="168">
        <f t="shared" ref="O3:O30" si="1">(J3*M3)</f>
        <v>100</v>
      </c>
    </row>
    <row r="4" spans="1:15" x14ac:dyDescent="0.25">
      <c r="A4" s="55">
        <v>2</v>
      </c>
      <c r="B4" s="56" t="s">
        <v>87</v>
      </c>
      <c r="C4" s="109">
        <v>2</v>
      </c>
      <c r="D4" s="110">
        <v>2</v>
      </c>
      <c r="E4" s="110">
        <v>2</v>
      </c>
      <c r="F4" s="110">
        <v>2</v>
      </c>
      <c r="G4" s="110">
        <v>2</v>
      </c>
      <c r="H4" s="110">
        <v>2</v>
      </c>
      <c r="I4" s="111">
        <v>2</v>
      </c>
      <c r="J4" s="165">
        <f>SUM(C4:I4)</f>
        <v>14</v>
      </c>
      <c r="K4" s="45">
        <v>36.333333333333336</v>
      </c>
      <c r="L4" s="45">
        <f t="shared" si="0"/>
        <v>508.66666666666669</v>
      </c>
      <c r="M4" s="164">
        <v>11</v>
      </c>
      <c r="N4" s="124">
        <f t="shared" ref="N4:N30" si="2">(M4*L4)</f>
        <v>5595.3333333333339</v>
      </c>
      <c r="O4" s="169">
        <f t="shared" si="1"/>
        <v>154</v>
      </c>
    </row>
    <row r="5" spans="1:15" x14ac:dyDescent="0.25">
      <c r="A5" s="55">
        <v>3</v>
      </c>
      <c r="B5" s="12" t="s">
        <v>88</v>
      </c>
      <c r="C5" s="112">
        <v>6</v>
      </c>
      <c r="D5" s="112">
        <v>6</v>
      </c>
      <c r="E5" s="112">
        <v>3</v>
      </c>
      <c r="F5" s="112">
        <v>4</v>
      </c>
      <c r="G5" s="112">
        <v>4</v>
      </c>
      <c r="H5" s="112">
        <v>5</v>
      </c>
      <c r="I5" s="113">
        <v>5</v>
      </c>
      <c r="J5" s="165">
        <f t="shared" ref="J5:J30" si="3">SUM(C5:I5)</f>
        <v>33</v>
      </c>
      <c r="K5" s="45">
        <v>3.9333333333333336</v>
      </c>
      <c r="L5" s="45">
        <f t="shared" si="0"/>
        <v>129.80000000000001</v>
      </c>
      <c r="M5" s="164">
        <v>10</v>
      </c>
      <c r="N5" s="124">
        <f t="shared" si="2"/>
        <v>1298</v>
      </c>
      <c r="O5" s="169">
        <f t="shared" si="1"/>
        <v>330</v>
      </c>
    </row>
    <row r="6" spans="1:15" x14ac:dyDescent="0.25">
      <c r="A6" s="146">
        <v>4</v>
      </c>
      <c r="B6" s="12" t="s">
        <v>32</v>
      </c>
      <c r="C6" s="112">
        <v>100</v>
      </c>
      <c r="D6" s="112">
        <v>60</v>
      </c>
      <c r="E6" s="112">
        <v>60</v>
      </c>
      <c r="F6" s="112">
        <v>60</v>
      </c>
      <c r="G6" s="112">
        <v>60</v>
      </c>
      <c r="H6" s="112">
        <v>50</v>
      </c>
      <c r="I6" s="113">
        <v>100</v>
      </c>
      <c r="J6" s="165">
        <f t="shared" si="3"/>
        <v>490</v>
      </c>
      <c r="K6" s="45">
        <v>5.3166666666666664</v>
      </c>
      <c r="L6" s="45">
        <f t="shared" si="0"/>
        <v>2605.1666666666665</v>
      </c>
      <c r="M6" s="164">
        <v>8</v>
      </c>
      <c r="N6" s="124">
        <f t="shared" si="2"/>
        <v>20841.333333333332</v>
      </c>
      <c r="O6" s="169">
        <f t="shared" si="1"/>
        <v>3920</v>
      </c>
    </row>
    <row r="7" spans="1:15" x14ac:dyDescent="0.25">
      <c r="A7" s="55">
        <v>5</v>
      </c>
      <c r="B7" s="12" t="s">
        <v>43</v>
      </c>
      <c r="C7" s="114">
        <v>20</v>
      </c>
      <c r="D7" s="114">
        <v>20</v>
      </c>
      <c r="E7" s="114">
        <v>10</v>
      </c>
      <c r="F7" s="114">
        <v>16</v>
      </c>
      <c r="G7" s="114">
        <v>14</v>
      </c>
      <c r="H7" s="114">
        <v>10</v>
      </c>
      <c r="I7" s="115">
        <v>10</v>
      </c>
      <c r="J7" s="165">
        <f t="shared" si="3"/>
        <v>100</v>
      </c>
      <c r="K7" s="45">
        <v>5.9833333333333343</v>
      </c>
      <c r="L7" s="45">
        <f t="shared" si="0"/>
        <v>598.33333333333348</v>
      </c>
      <c r="M7" s="164">
        <v>10</v>
      </c>
      <c r="N7" s="124">
        <f t="shared" si="2"/>
        <v>5983.3333333333348</v>
      </c>
      <c r="O7" s="169">
        <f t="shared" si="1"/>
        <v>1000</v>
      </c>
    </row>
    <row r="8" spans="1:15" x14ac:dyDescent="0.25">
      <c r="A8" s="55">
        <v>6</v>
      </c>
      <c r="B8" s="12" t="s">
        <v>34</v>
      </c>
      <c r="C8" s="114">
        <v>10</v>
      </c>
      <c r="D8" s="114">
        <v>5</v>
      </c>
      <c r="E8" s="114">
        <v>4</v>
      </c>
      <c r="F8" s="114">
        <v>5</v>
      </c>
      <c r="G8" s="114">
        <v>4</v>
      </c>
      <c r="H8" s="114">
        <v>3</v>
      </c>
      <c r="I8" s="115">
        <v>4</v>
      </c>
      <c r="J8" s="165">
        <f t="shared" si="3"/>
        <v>35</v>
      </c>
      <c r="K8" s="45">
        <v>6.333333333333333</v>
      </c>
      <c r="L8" s="45">
        <f t="shared" si="0"/>
        <v>221.66666666666666</v>
      </c>
      <c r="M8" s="164">
        <v>2</v>
      </c>
      <c r="N8" s="124">
        <f t="shared" si="2"/>
        <v>443.33333333333331</v>
      </c>
      <c r="O8" s="169">
        <f t="shared" si="1"/>
        <v>70</v>
      </c>
    </row>
    <row r="9" spans="1:15" x14ac:dyDescent="0.25">
      <c r="A9" s="146">
        <v>7</v>
      </c>
      <c r="B9" s="12" t="s">
        <v>35</v>
      </c>
      <c r="C9" s="114">
        <v>20</v>
      </c>
      <c r="D9" s="114">
        <v>12</v>
      </c>
      <c r="E9" s="114">
        <v>10</v>
      </c>
      <c r="F9" s="114">
        <v>8</v>
      </c>
      <c r="G9" s="114">
        <v>12</v>
      </c>
      <c r="H9" s="114">
        <v>8</v>
      </c>
      <c r="I9" s="115">
        <v>10</v>
      </c>
      <c r="J9" s="165">
        <f t="shared" si="3"/>
        <v>80</v>
      </c>
      <c r="K9" s="45">
        <v>6</v>
      </c>
      <c r="L9" s="45">
        <f t="shared" si="0"/>
        <v>480</v>
      </c>
      <c r="M9" s="164">
        <v>10</v>
      </c>
      <c r="N9" s="124">
        <f t="shared" si="2"/>
        <v>4800</v>
      </c>
      <c r="O9" s="169">
        <f t="shared" si="1"/>
        <v>800</v>
      </c>
    </row>
    <row r="10" spans="1:15" x14ac:dyDescent="0.25">
      <c r="A10" s="55">
        <v>8</v>
      </c>
      <c r="B10" s="12" t="s">
        <v>89</v>
      </c>
      <c r="C10" s="114">
        <v>8</v>
      </c>
      <c r="D10" s="114">
        <v>8</v>
      </c>
      <c r="E10" s="114">
        <v>5</v>
      </c>
      <c r="F10" s="114">
        <v>6</v>
      </c>
      <c r="G10" s="114">
        <v>6</v>
      </c>
      <c r="H10" s="114">
        <v>5</v>
      </c>
      <c r="I10" s="115">
        <v>5</v>
      </c>
      <c r="J10" s="165">
        <f t="shared" si="3"/>
        <v>43</v>
      </c>
      <c r="K10" s="45">
        <v>6.0666666666666664</v>
      </c>
      <c r="L10" s="45">
        <f t="shared" si="0"/>
        <v>260.86666666666667</v>
      </c>
      <c r="M10" s="164">
        <v>11</v>
      </c>
      <c r="N10" s="124">
        <f t="shared" si="2"/>
        <v>2869.5333333333333</v>
      </c>
      <c r="O10" s="169">
        <f t="shared" si="1"/>
        <v>473</v>
      </c>
    </row>
    <row r="11" spans="1:15" x14ac:dyDescent="0.25">
      <c r="A11" s="55">
        <v>9</v>
      </c>
      <c r="B11" s="12" t="s">
        <v>122</v>
      </c>
      <c r="C11" s="114">
        <v>30</v>
      </c>
      <c r="D11" s="114">
        <v>20</v>
      </c>
      <c r="E11" s="114">
        <v>20</v>
      </c>
      <c r="F11" s="114">
        <v>20</v>
      </c>
      <c r="G11" s="114">
        <v>20</v>
      </c>
      <c r="H11" s="114">
        <v>20</v>
      </c>
      <c r="I11" s="115">
        <v>20</v>
      </c>
      <c r="J11" s="165">
        <f t="shared" si="3"/>
        <v>150</v>
      </c>
      <c r="K11" s="45">
        <v>33</v>
      </c>
      <c r="L11" s="45">
        <f t="shared" si="0"/>
        <v>4950</v>
      </c>
      <c r="M11" s="164">
        <v>5</v>
      </c>
      <c r="N11" s="124">
        <f t="shared" si="2"/>
        <v>24750</v>
      </c>
      <c r="O11" s="169">
        <f t="shared" si="1"/>
        <v>750</v>
      </c>
    </row>
    <row r="12" spans="1:15" x14ac:dyDescent="0.25">
      <c r="A12" s="146">
        <v>10</v>
      </c>
      <c r="B12" s="12" t="s">
        <v>36</v>
      </c>
      <c r="C12" s="116">
        <v>10</v>
      </c>
      <c r="D12" s="116">
        <v>8</v>
      </c>
      <c r="E12" s="116">
        <v>6</v>
      </c>
      <c r="F12" s="116">
        <v>4</v>
      </c>
      <c r="G12" s="116">
        <v>6</v>
      </c>
      <c r="H12" s="116">
        <v>3</v>
      </c>
      <c r="I12" s="117">
        <v>7</v>
      </c>
      <c r="J12" s="165">
        <f t="shared" si="3"/>
        <v>44</v>
      </c>
      <c r="K12" s="45">
        <v>16.150000000000002</v>
      </c>
      <c r="L12" s="45">
        <f t="shared" si="0"/>
        <v>710.60000000000014</v>
      </c>
      <c r="M12" s="164">
        <v>8</v>
      </c>
      <c r="N12" s="124">
        <f t="shared" si="2"/>
        <v>5684.8000000000011</v>
      </c>
      <c r="O12" s="169">
        <f t="shared" si="1"/>
        <v>352</v>
      </c>
    </row>
    <row r="13" spans="1:15" x14ac:dyDescent="0.25">
      <c r="A13" s="55">
        <v>11</v>
      </c>
      <c r="B13" s="12" t="s">
        <v>70</v>
      </c>
      <c r="C13" s="116">
        <v>4</v>
      </c>
      <c r="D13" s="116">
        <v>5</v>
      </c>
      <c r="E13" s="116">
        <v>3</v>
      </c>
      <c r="F13" s="116">
        <v>3</v>
      </c>
      <c r="G13" s="116">
        <v>3</v>
      </c>
      <c r="H13" s="116">
        <v>3</v>
      </c>
      <c r="I13" s="117">
        <v>2</v>
      </c>
      <c r="J13" s="165">
        <f t="shared" si="3"/>
        <v>23</v>
      </c>
      <c r="K13" s="45">
        <v>6.7833333333333341</v>
      </c>
      <c r="L13" s="45">
        <f t="shared" si="0"/>
        <v>156.01666666666668</v>
      </c>
      <c r="M13" s="164">
        <v>10</v>
      </c>
      <c r="N13" s="124">
        <f t="shared" si="2"/>
        <v>1560.1666666666667</v>
      </c>
      <c r="O13" s="169">
        <f t="shared" si="1"/>
        <v>230</v>
      </c>
    </row>
    <row r="14" spans="1:15" x14ac:dyDescent="0.25">
      <c r="A14" s="55">
        <v>12</v>
      </c>
      <c r="B14" s="12" t="s">
        <v>90</v>
      </c>
      <c r="C14" s="116">
        <v>13</v>
      </c>
      <c r="D14" s="116">
        <v>10</v>
      </c>
      <c r="E14" s="116">
        <v>9</v>
      </c>
      <c r="F14" s="116">
        <v>5</v>
      </c>
      <c r="G14" s="116">
        <v>5</v>
      </c>
      <c r="H14" s="116">
        <v>4</v>
      </c>
      <c r="I14" s="117">
        <v>7</v>
      </c>
      <c r="J14" s="165">
        <f t="shared" si="3"/>
        <v>53</v>
      </c>
      <c r="K14" s="45">
        <v>6.4666666666666659</v>
      </c>
      <c r="L14" s="45">
        <f t="shared" si="0"/>
        <v>342.73333333333329</v>
      </c>
      <c r="M14" s="164">
        <v>10</v>
      </c>
      <c r="N14" s="124">
        <f t="shared" si="2"/>
        <v>3427.333333333333</v>
      </c>
      <c r="O14" s="169">
        <f t="shared" si="1"/>
        <v>530</v>
      </c>
    </row>
    <row r="15" spans="1:15" x14ac:dyDescent="0.25">
      <c r="A15" s="146">
        <v>13</v>
      </c>
      <c r="B15" s="12" t="s">
        <v>76</v>
      </c>
      <c r="C15" s="118">
        <v>10</v>
      </c>
      <c r="D15" s="118">
        <v>8</v>
      </c>
      <c r="E15" s="118">
        <v>5</v>
      </c>
      <c r="F15" s="118">
        <v>8</v>
      </c>
      <c r="G15" s="118">
        <v>8</v>
      </c>
      <c r="H15" s="118">
        <v>7</v>
      </c>
      <c r="I15" s="119">
        <v>4</v>
      </c>
      <c r="J15" s="165">
        <f t="shared" si="3"/>
        <v>50</v>
      </c>
      <c r="K15" s="45">
        <v>16.150000000000002</v>
      </c>
      <c r="L15" s="45">
        <f t="shared" si="0"/>
        <v>807.50000000000011</v>
      </c>
      <c r="M15" s="164">
        <v>8</v>
      </c>
      <c r="N15" s="124">
        <f t="shared" si="2"/>
        <v>6460.0000000000009</v>
      </c>
      <c r="O15" s="169">
        <f t="shared" si="1"/>
        <v>400</v>
      </c>
    </row>
    <row r="16" spans="1:15" x14ac:dyDescent="0.25">
      <c r="A16" s="55">
        <v>14</v>
      </c>
      <c r="B16" s="12" t="s">
        <v>41</v>
      </c>
      <c r="C16" s="118">
        <v>10</v>
      </c>
      <c r="D16" s="118">
        <v>8</v>
      </c>
      <c r="E16" s="118">
        <v>8</v>
      </c>
      <c r="F16" s="118">
        <v>8</v>
      </c>
      <c r="G16" s="118">
        <v>8</v>
      </c>
      <c r="H16" s="118">
        <v>6</v>
      </c>
      <c r="I16" s="119">
        <v>6</v>
      </c>
      <c r="J16" s="165">
        <f t="shared" si="3"/>
        <v>54</v>
      </c>
      <c r="K16" s="45">
        <v>4.3166666666666664</v>
      </c>
      <c r="L16" s="45">
        <f t="shared" si="0"/>
        <v>233.1</v>
      </c>
      <c r="M16" s="164">
        <v>10</v>
      </c>
      <c r="N16" s="124">
        <f t="shared" si="2"/>
        <v>2331</v>
      </c>
      <c r="O16" s="169">
        <f t="shared" si="1"/>
        <v>540</v>
      </c>
    </row>
    <row r="17" spans="1:15" x14ac:dyDescent="0.25">
      <c r="A17" s="55">
        <v>15</v>
      </c>
      <c r="B17" s="12" t="s">
        <v>93</v>
      </c>
      <c r="C17" s="118">
        <v>10</v>
      </c>
      <c r="D17" s="118">
        <v>8</v>
      </c>
      <c r="E17" s="118">
        <v>8</v>
      </c>
      <c r="F17" s="118">
        <v>8</v>
      </c>
      <c r="G17" s="118">
        <v>8</v>
      </c>
      <c r="H17" s="118">
        <v>8</v>
      </c>
      <c r="I17" s="119">
        <v>10</v>
      </c>
      <c r="J17" s="165">
        <f t="shared" si="3"/>
        <v>60</v>
      </c>
      <c r="K17" s="45">
        <v>26</v>
      </c>
      <c r="L17" s="45">
        <f t="shared" si="0"/>
        <v>1560</v>
      </c>
      <c r="M17" s="164">
        <v>10</v>
      </c>
      <c r="N17" s="124">
        <f t="shared" si="2"/>
        <v>15600</v>
      </c>
      <c r="O17" s="169">
        <f t="shared" si="1"/>
        <v>600</v>
      </c>
    </row>
    <row r="18" spans="1:15" x14ac:dyDescent="0.25">
      <c r="A18" s="146">
        <v>16</v>
      </c>
      <c r="B18" s="12" t="s">
        <v>75</v>
      </c>
      <c r="C18" s="118">
        <v>40</v>
      </c>
      <c r="D18" s="118">
        <v>35</v>
      </c>
      <c r="E18" s="118">
        <v>30</v>
      </c>
      <c r="F18" s="118">
        <v>25</v>
      </c>
      <c r="G18" s="118">
        <v>40</v>
      </c>
      <c r="H18" s="118">
        <v>20</v>
      </c>
      <c r="I18" s="119">
        <v>30</v>
      </c>
      <c r="J18" s="165">
        <f t="shared" si="3"/>
        <v>220</v>
      </c>
      <c r="K18" s="45">
        <v>4.3666666666666663</v>
      </c>
      <c r="L18" s="45">
        <f t="shared" si="0"/>
        <v>960.66666666666663</v>
      </c>
      <c r="M18" s="164">
        <v>8</v>
      </c>
      <c r="N18" s="124">
        <f t="shared" si="2"/>
        <v>7685.333333333333</v>
      </c>
      <c r="O18" s="169">
        <f t="shared" si="1"/>
        <v>1760</v>
      </c>
    </row>
    <row r="19" spans="1:15" x14ac:dyDescent="0.25">
      <c r="A19" s="55">
        <v>17</v>
      </c>
      <c r="B19" s="12" t="s">
        <v>91</v>
      </c>
      <c r="C19" s="118">
        <v>20</v>
      </c>
      <c r="D19" s="118">
        <v>12</v>
      </c>
      <c r="E19" s="118">
        <v>10</v>
      </c>
      <c r="F19" s="118">
        <v>10</v>
      </c>
      <c r="G19" s="118">
        <v>10</v>
      </c>
      <c r="H19" s="118">
        <v>8</v>
      </c>
      <c r="I19" s="119">
        <v>10</v>
      </c>
      <c r="J19" s="165">
        <f t="shared" si="3"/>
        <v>80</v>
      </c>
      <c r="K19" s="45">
        <v>5</v>
      </c>
      <c r="L19" s="45">
        <f t="shared" si="0"/>
        <v>400</v>
      </c>
      <c r="M19" s="164">
        <v>8</v>
      </c>
      <c r="N19" s="124">
        <f t="shared" si="2"/>
        <v>3200</v>
      </c>
      <c r="O19" s="169">
        <f t="shared" si="1"/>
        <v>640</v>
      </c>
    </row>
    <row r="20" spans="1:15" x14ac:dyDescent="0.25">
      <c r="A20" s="55">
        <v>18</v>
      </c>
      <c r="B20" s="12" t="s">
        <v>44</v>
      </c>
      <c r="C20" s="120">
        <v>38</v>
      </c>
      <c r="D20" s="120">
        <v>35</v>
      </c>
      <c r="E20" s="120">
        <v>28</v>
      </c>
      <c r="F20" s="120">
        <v>25</v>
      </c>
      <c r="G20" s="120">
        <v>25</v>
      </c>
      <c r="H20" s="120">
        <v>24</v>
      </c>
      <c r="I20" s="121">
        <v>25</v>
      </c>
      <c r="J20" s="165">
        <f t="shared" si="3"/>
        <v>200</v>
      </c>
      <c r="K20" s="45">
        <v>10.25</v>
      </c>
      <c r="L20" s="45">
        <f t="shared" si="0"/>
        <v>2050</v>
      </c>
      <c r="M20" s="165">
        <v>6</v>
      </c>
      <c r="N20" s="124">
        <f t="shared" si="2"/>
        <v>12300</v>
      </c>
      <c r="O20" s="169">
        <f t="shared" si="1"/>
        <v>1200</v>
      </c>
    </row>
    <row r="21" spans="1:15" x14ac:dyDescent="0.25">
      <c r="A21" s="146">
        <v>19</v>
      </c>
      <c r="B21" s="12" t="s">
        <v>111</v>
      </c>
      <c r="C21" s="120">
        <v>4</v>
      </c>
      <c r="D21" s="120">
        <v>3</v>
      </c>
      <c r="E21" s="120">
        <v>3</v>
      </c>
      <c r="F21" s="120">
        <v>3</v>
      </c>
      <c r="G21" s="120">
        <v>3</v>
      </c>
      <c r="H21" s="120">
        <v>2</v>
      </c>
      <c r="I21" s="121">
        <v>2</v>
      </c>
      <c r="J21" s="165">
        <f t="shared" si="3"/>
        <v>20</v>
      </c>
      <c r="K21" s="45">
        <v>49.766666666666673</v>
      </c>
      <c r="L21" s="45">
        <f t="shared" si="0"/>
        <v>995.33333333333348</v>
      </c>
      <c r="M21" s="165">
        <v>5</v>
      </c>
      <c r="N21" s="124">
        <f t="shared" si="2"/>
        <v>4976.6666666666679</v>
      </c>
      <c r="O21" s="169">
        <f t="shared" si="1"/>
        <v>100</v>
      </c>
    </row>
    <row r="22" spans="1:15" x14ac:dyDescent="0.25">
      <c r="A22" s="55">
        <v>20</v>
      </c>
      <c r="B22" s="12" t="s">
        <v>42</v>
      </c>
      <c r="C22" s="120">
        <v>6</v>
      </c>
      <c r="D22" s="120">
        <v>4</v>
      </c>
      <c r="E22" s="120">
        <v>4</v>
      </c>
      <c r="F22" s="120">
        <v>5</v>
      </c>
      <c r="G22" s="120">
        <v>6</v>
      </c>
      <c r="H22" s="120">
        <v>3</v>
      </c>
      <c r="I22" s="121">
        <v>5</v>
      </c>
      <c r="J22" s="165">
        <f t="shared" si="3"/>
        <v>33</v>
      </c>
      <c r="K22" s="45">
        <v>4.8666666666666663</v>
      </c>
      <c r="L22" s="45">
        <f t="shared" si="0"/>
        <v>160.6</v>
      </c>
      <c r="M22" s="164">
        <v>5</v>
      </c>
      <c r="N22" s="124">
        <f t="shared" si="2"/>
        <v>803</v>
      </c>
      <c r="O22" s="169">
        <f t="shared" si="1"/>
        <v>165</v>
      </c>
    </row>
    <row r="23" spans="1:15" x14ac:dyDescent="0.25">
      <c r="A23" s="55">
        <v>21</v>
      </c>
      <c r="B23" s="12" t="s">
        <v>38</v>
      </c>
      <c r="C23" s="118">
        <v>6</v>
      </c>
      <c r="D23" s="118">
        <v>4</v>
      </c>
      <c r="E23" s="118">
        <v>4</v>
      </c>
      <c r="F23" s="118">
        <v>4</v>
      </c>
      <c r="G23" s="118">
        <v>6</v>
      </c>
      <c r="H23" s="118">
        <v>4</v>
      </c>
      <c r="I23" s="119">
        <v>8</v>
      </c>
      <c r="J23" s="165">
        <f t="shared" si="3"/>
        <v>36</v>
      </c>
      <c r="K23" s="45">
        <v>34.666666666666664</v>
      </c>
      <c r="L23" s="45">
        <f t="shared" si="0"/>
        <v>1248</v>
      </c>
      <c r="M23" s="164">
        <v>8</v>
      </c>
      <c r="N23" s="124">
        <f t="shared" si="2"/>
        <v>9984</v>
      </c>
      <c r="O23" s="169">
        <f t="shared" si="1"/>
        <v>288</v>
      </c>
    </row>
    <row r="24" spans="1:15" x14ac:dyDescent="0.25">
      <c r="A24" s="146">
        <v>22</v>
      </c>
      <c r="B24" s="12" t="s">
        <v>94</v>
      </c>
      <c r="C24" s="118">
        <v>8</v>
      </c>
      <c r="D24" s="118">
        <v>8</v>
      </c>
      <c r="E24" s="118">
        <v>5</v>
      </c>
      <c r="F24" s="118">
        <v>5</v>
      </c>
      <c r="G24" s="118">
        <v>6</v>
      </c>
      <c r="H24" s="118">
        <v>5</v>
      </c>
      <c r="I24" s="119">
        <v>5</v>
      </c>
      <c r="J24" s="165">
        <f t="shared" si="3"/>
        <v>42</v>
      </c>
      <c r="K24" s="45">
        <v>10.833333333333334</v>
      </c>
      <c r="L24" s="45">
        <f t="shared" si="0"/>
        <v>455</v>
      </c>
      <c r="M24" s="164">
        <v>10</v>
      </c>
      <c r="N24" s="124">
        <f t="shared" si="2"/>
        <v>4550</v>
      </c>
      <c r="O24" s="169">
        <f t="shared" si="1"/>
        <v>420</v>
      </c>
    </row>
    <row r="25" spans="1:15" x14ac:dyDescent="0.25">
      <c r="A25" s="55">
        <v>23</v>
      </c>
      <c r="B25" s="12" t="s">
        <v>71</v>
      </c>
      <c r="C25" s="118">
        <v>7</v>
      </c>
      <c r="D25" s="118">
        <v>5</v>
      </c>
      <c r="E25" s="118">
        <v>4</v>
      </c>
      <c r="F25" s="118">
        <v>3</v>
      </c>
      <c r="G25" s="118">
        <v>4</v>
      </c>
      <c r="H25" s="118">
        <v>3</v>
      </c>
      <c r="I25" s="119">
        <v>4</v>
      </c>
      <c r="J25" s="165">
        <f t="shared" si="3"/>
        <v>30</v>
      </c>
      <c r="K25" s="45">
        <v>5.4333333333333336</v>
      </c>
      <c r="L25" s="45">
        <f t="shared" si="0"/>
        <v>163</v>
      </c>
      <c r="M25" s="164">
        <v>10</v>
      </c>
      <c r="N25" s="124">
        <f t="shared" si="2"/>
        <v>1630</v>
      </c>
      <c r="O25" s="169">
        <f t="shared" si="1"/>
        <v>300</v>
      </c>
    </row>
    <row r="26" spans="1:15" x14ac:dyDescent="0.25">
      <c r="A26" s="55">
        <v>24</v>
      </c>
      <c r="B26" s="12" t="s">
        <v>101</v>
      </c>
      <c r="C26" s="122">
        <v>5</v>
      </c>
      <c r="D26" s="122">
        <v>4</v>
      </c>
      <c r="E26" s="122">
        <v>4</v>
      </c>
      <c r="F26" s="122">
        <v>4</v>
      </c>
      <c r="G26" s="122">
        <v>2</v>
      </c>
      <c r="H26" s="122">
        <v>2</v>
      </c>
      <c r="I26" s="123">
        <v>3</v>
      </c>
      <c r="J26" s="165">
        <f t="shared" si="3"/>
        <v>24</v>
      </c>
      <c r="K26" s="45">
        <v>15.366666666666667</v>
      </c>
      <c r="L26" s="45">
        <f t="shared" si="0"/>
        <v>368.8</v>
      </c>
      <c r="M26" s="164">
        <v>5</v>
      </c>
      <c r="N26" s="124">
        <f t="shared" si="2"/>
        <v>1844</v>
      </c>
      <c r="O26" s="169">
        <f t="shared" si="1"/>
        <v>120</v>
      </c>
    </row>
    <row r="27" spans="1:15" x14ac:dyDescent="0.25">
      <c r="A27" s="146">
        <v>25</v>
      </c>
      <c r="B27" s="12" t="s">
        <v>72</v>
      </c>
      <c r="C27" s="118">
        <v>8</v>
      </c>
      <c r="D27" s="118">
        <v>6</v>
      </c>
      <c r="E27" s="118">
        <v>6</v>
      </c>
      <c r="F27" s="118">
        <v>6</v>
      </c>
      <c r="G27" s="118">
        <v>6</v>
      </c>
      <c r="H27" s="118">
        <v>5</v>
      </c>
      <c r="I27" s="119">
        <v>5</v>
      </c>
      <c r="J27" s="165">
        <f t="shared" si="3"/>
        <v>42</v>
      </c>
      <c r="K27" s="45">
        <v>3.6666666666666665</v>
      </c>
      <c r="L27" s="45">
        <f t="shared" si="0"/>
        <v>154</v>
      </c>
      <c r="M27" s="164">
        <v>10</v>
      </c>
      <c r="N27" s="124">
        <f t="shared" si="2"/>
        <v>1540</v>
      </c>
      <c r="O27" s="169">
        <f t="shared" si="1"/>
        <v>420</v>
      </c>
    </row>
    <row r="28" spans="1:15" x14ac:dyDescent="0.25">
      <c r="A28" s="55">
        <v>26</v>
      </c>
      <c r="B28" s="12" t="s">
        <v>73</v>
      </c>
      <c r="C28" s="118">
        <v>20</v>
      </c>
      <c r="D28" s="118">
        <v>15</v>
      </c>
      <c r="E28" s="118">
        <v>15</v>
      </c>
      <c r="F28" s="118">
        <v>15</v>
      </c>
      <c r="G28" s="118">
        <v>15</v>
      </c>
      <c r="H28" s="118">
        <v>15</v>
      </c>
      <c r="I28" s="119">
        <v>20</v>
      </c>
      <c r="J28" s="165">
        <f t="shared" si="3"/>
        <v>115</v>
      </c>
      <c r="K28" s="45">
        <v>10.216666666666667</v>
      </c>
      <c r="L28" s="45">
        <f t="shared" si="0"/>
        <v>1174.9166666666667</v>
      </c>
      <c r="M28" s="164">
        <v>1</v>
      </c>
      <c r="N28" s="124">
        <f t="shared" si="2"/>
        <v>1174.9166666666667</v>
      </c>
      <c r="O28" s="169">
        <f t="shared" si="1"/>
        <v>115</v>
      </c>
    </row>
    <row r="29" spans="1:15" x14ac:dyDescent="0.25">
      <c r="A29" s="55">
        <v>27</v>
      </c>
      <c r="B29" s="54" t="s">
        <v>45</v>
      </c>
      <c r="C29" s="118">
        <v>20</v>
      </c>
      <c r="D29" s="118">
        <v>15</v>
      </c>
      <c r="E29" s="118">
        <v>15</v>
      </c>
      <c r="F29" s="118">
        <v>15</v>
      </c>
      <c r="G29" s="118">
        <v>15</v>
      </c>
      <c r="H29" s="118">
        <v>15</v>
      </c>
      <c r="I29" s="119">
        <v>20</v>
      </c>
      <c r="J29" s="165">
        <f t="shared" si="3"/>
        <v>115</v>
      </c>
      <c r="K29" s="45">
        <v>9.8166666666666664</v>
      </c>
      <c r="L29" s="45">
        <f t="shared" si="0"/>
        <v>1128.9166666666667</v>
      </c>
      <c r="M29" s="164">
        <v>10</v>
      </c>
      <c r="N29" s="124">
        <f t="shared" si="2"/>
        <v>11289.166666666668</v>
      </c>
      <c r="O29" s="169">
        <f t="shared" si="1"/>
        <v>1150</v>
      </c>
    </row>
    <row r="30" spans="1:15" x14ac:dyDescent="0.25">
      <c r="A30" s="146">
        <v>28</v>
      </c>
      <c r="B30" s="54" t="s">
        <v>92</v>
      </c>
      <c r="C30" s="118">
        <v>50</v>
      </c>
      <c r="D30" s="118">
        <v>30</v>
      </c>
      <c r="E30" s="118">
        <v>30</v>
      </c>
      <c r="F30" s="118">
        <v>30</v>
      </c>
      <c r="G30" s="118">
        <v>30</v>
      </c>
      <c r="H30" s="118">
        <v>30</v>
      </c>
      <c r="I30" s="119">
        <v>30</v>
      </c>
      <c r="J30" s="165">
        <f t="shared" si="3"/>
        <v>230</v>
      </c>
      <c r="K30" s="45">
        <v>13.9</v>
      </c>
      <c r="L30" s="45">
        <f t="shared" si="0"/>
        <v>3197</v>
      </c>
      <c r="M30" s="165">
        <v>5</v>
      </c>
      <c r="N30" s="124">
        <f t="shared" si="2"/>
        <v>15985</v>
      </c>
      <c r="O30" s="169">
        <f t="shared" si="1"/>
        <v>1150</v>
      </c>
    </row>
    <row r="31" spans="1:15" x14ac:dyDescent="0.25">
      <c r="A31" s="47"/>
      <c r="B31" s="12"/>
      <c r="C31" s="1"/>
      <c r="D31" s="1"/>
      <c r="E31" s="1"/>
      <c r="F31" s="1"/>
      <c r="G31" s="1"/>
      <c r="H31" s="1"/>
      <c r="I31" s="1"/>
      <c r="J31" s="167"/>
      <c r="K31" s="2"/>
      <c r="L31" s="2"/>
      <c r="M31" s="85"/>
      <c r="N31" s="99"/>
      <c r="O31" s="100"/>
    </row>
    <row r="32" spans="1:15" x14ac:dyDescent="0.25">
      <c r="A32" s="96"/>
      <c r="B32" s="97"/>
      <c r="C32" s="98"/>
      <c r="D32" s="98"/>
      <c r="E32" s="98"/>
      <c r="F32" s="98"/>
      <c r="G32" s="98"/>
      <c r="H32" s="98"/>
      <c r="I32" s="98"/>
      <c r="J32" s="14">
        <f>SUM(J3:J31)</f>
        <v>2466</v>
      </c>
      <c r="K32" s="1"/>
      <c r="L32" s="1"/>
      <c r="M32" s="14" t="s">
        <v>18</v>
      </c>
      <c r="N32" s="8">
        <f>SUM(N3:N31)</f>
        <v>179231.25</v>
      </c>
      <c r="O32" s="35">
        <f>SUM(O3:O31)</f>
        <v>18077</v>
      </c>
    </row>
    <row r="33" spans="1:15" ht="15.75" thickBot="1" x14ac:dyDescent="0.3">
      <c r="A33" s="48"/>
      <c r="B33" s="13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9"/>
      <c r="O33" s="38"/>
    </row>
    <row r="34" spans="1:15" ht="15.75" thickBot="1" x14ac:dyDescent="0.3"/>
    <row r="35" spans="1:15" x14ac:dyDescent="0.25">
      <c r="M35" s="24" t="s">
        <v>27</v>
      </c>
      <c r="N35" s="25">
        <v>17974.400000000001</v>
      </c>
    </row>
    <row r="36" spans="1:15" x14ac:dyDescent="0.25">
      <c r="M36" s="26"/>
      <c r="N36" s="27">
        <f>10*N35</f>
        <v>179744</v>
      </c>
    </row>
    <row r="37" spans="1:15" x14ac:dyDescent="0.25">
      <c r="M37" s="26" t="s">
        <v>108</v>
      </c>
      <c r="N37" s="28"/>
    </row>
    <row r="38" spans="1:15" ht="15.75" thickBot="1" x14ac:dyDescent="0.3">
      <c r="M38" s="29"/>
      <c r="N38" s="30"/>
    </row>
  </sheetData>
  <mergeCells count="1">
    <mergeCell ref="B1:O1"/>
  </mergeCells>
  <pageMargins left="0.25" right="0.25" top="0.75" bottom="0.75" header="0.3" footer="0.3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30"/>
  <sheetViews>
    <sheetView topLeftCell="A16" workbookViewId="0">
      <selection activeCell="D47" sqref="D47"/>
    </sheetView>
  </sheetViews>
  <sheetFormatPr defaultRowHeight="15.75" x14ac:dyDescent="0.25"/>
  <cols>
    <col min="1" max="1" width="4.28515625" style="89" customWidth="1"/>
    <col min="2" max="2" width="56.5703125" style="89" customWidth="1"/>
    <col min="3" max="3" width="12.28515625" style="89" customWidth="1"/>
    <col min="4" max="5" width="14.85546875" style="89" customWidth="1"/>
    <col min="6" max="16384" width="9.140625" style="89"/>
  </cols>
  <sheetData>
    <row r="1" spans="1:5" x14ac:dyDescent="0.25">
      <c r="A1" s="90" t="s">
        <v>77</v>
      </c>
      <c r="B1" s="91" t="s">
        <v>78</v>
      </c>
      <c r="C1" s="91" t="s">
        <v>79</v>
      </c>
      <c r="D1" s="91" t="s">
        <v>80</v>
      </c>
      <c r="E1" s="92" t="s">
        <v>81</v>
      </c>
    </row>
    <row r="2" spans="1:5" ht="30" x14ac:dyDescent="0.25">
      <c r="A2" s="242">
        <v>1</v>
      </c>
      <c r="B2" s="243" t="s">
        <v>51</v>
      </c>
      <c r="C2" s="195">
        <v>100</v>
      </c>
      <c r="D2" s="196">
        <v>6.25</v>
      </c>
      <c r="E2" s="197">
        <f>D2*C2</f>
        <v>625</v>
      </c>
    </row>
    <row r="3" spans="1:5" ht="30" x14ac:dyDescent="0.25">
      <c r="A3" s="237">
        <v>2</v>
      </c>
      <c r="B3" s="238" t="s">
        <v>52</v>
      </c>
      <c r="C3" s="1">
        <v>500</v>
      </c>
      <c r="D3" s="187">
        <v>36.333333333333336</v>
      </c>
      <c r="E3" s="197">
        <f t="shared" ref="E3:E29" si="0">D3*C3</f>
        <v>18166.666666666668</v>
      </c>
    </row>
    <row r="4" spans="1:5" x14ac:dyDescent="0.25">
      <c r="A4" s="242">
        <v>3</v>
      </c>
      <c r="B4" s="243" t="s">
        <v>53</v>
      </c>
      <c r="C4" s="195">
        <v>2000</v>
      </c>
      <c r="D4" s="196">
        <v>3.9333333333333336</v>
      </c>
      <c r="E4" s="197">
        <f t="shared" si="0"/>
        <v>7866.666666666667</v>
      </c>
    </row>
    <row r="5" spans="1:5" x14ac:dyDescent="0.25">
      <c r="A5" s="237">
        <v>4</v>
      </c>
      <c r="B5" s="238" t="s">
        <v>54</v>
      </c>
      <c r="C5" s="1">
        <v>10000</v>
      </c>
      <c r="D5" s="187">
        <v>5.3166666666666664</v>
      </c>
      <c r="E5" s="197">
        <f t="shared" si="0"/>
        <v>53166.666666666664</v>
      </c>
    </row>
    <row r="6" spans="1:5" ht="30" x14ac:dyDescent="0.25">
      <c r="A6" s="242">
        <v>5</v>
      </c>
      <c r="B6" s="243" t="s">
        <v>55</v>
      </c>
      <c r="C6" s="198">
        <v>6000</v>
      </c>
      <c r="D6" s="199">
        <v>5.9833333333333343</v>
      </c>
      <c r="E6" s="197">
        <f t="shared" si="0"/>
        <v>35900.000000000007</v>
      </c>
    </row>
    <row r="7" spans="1:5" ht="30" x14ac:dyDescent="0.25">
      <c r="A7" s="237">
        <v>6</v>
      </c>
      <c r="B7" s="238" t="s">
        <v>56</v>
      </c>
      <c r="C7" s="1">
        <v>200</v>
      </c>
      <c r="D7" s="187">
        <v>6.333333333333333</v>
      </c>
      <c r="E7" s="197">
        <f t="shared" si="0"/>
        <v>1266.6666666666665</v>
      </c>
    </row>
    <row r="8" spans="1:5" x14ac:dyDescent="0.25">
      <c r="A8" s="242">
        <v>7</v>
      </c>
      <c r="B8" s="243" t="s">
        <v>85</v>
      </c>
      <c r="C8" s="198">
        <v>4000</v>
      </c>
      <c r="D8" s="199">
        <v>6</v>
      </c>
      <c r="E8" s="197">
        <f t="shared" si="0"/>
        <v>24000</v>
      </c>
    </row>
    <row r="9" spans="1:5" x14ac:dyDescent="0.25">
      <c r="A9" s="237">
        <v>8</v>
      </c>
      <c r="B9" s="238" t="s">
        <v>96</v>
      </c>
      <c r="C9" s="1">
        <v>800</v>
      </c>
      <c r="D9" s="187">
        <v>6.0666666666666664</v>
      </c>
      <c r="E9" s="197">
        <f t="shared" si="0"/>
        <v>4853.333333333333</v>
      </c>
    </row>
    <row r="10" spans="1:5" ht="45" x14ac:dyDescent="0.25">
      <c r="A10" s="242">
        <v>9</v>
      </c>
      <c r="B10" s="243" t="s">
        <v>116</v>
      </c>
      <c r="C10" s="198">
        <v>1200</v>
      </c>
      <c r="D10" s="199">
        <v>33</v>
      </c>
      <c r="E10" s="197">
        <f t="shared" si="0"/>
        <v>39600</v>
      </c>
    </row>
    <row r="11" spans="1:5" x14ac:dyDescent="0.25">
      <c r="A11" s="237">
        <v>10</v>
      </c>
      <c r="B11" s="238" t="s">
        <v>97</v>
      </c>
      <c r="C11" s="1">
        <v>2000</v>
      </c>
      <c r="D11" s="187">
        <v>16.150000000000002</v>
      </c>
      <c r="E11" s="197">
        <f t="shared" si="0"/>
        <v>32300.000000000004</v>
      </c>
    </row>
    <row r="12" spans="1:5" ht="30" x14ac:dyDescent="0.25">
      <c r="A12" s="242">
        <v>11</v>
      </c>
      <c r="B12" s="243" t="s">
        <v>57</v>
      </c>
      <c r="C12" s="198">
        <v>2000</v>
      </c>
      <c r="D12" s="199">
        <v>6.7833333333333341</v>
      </c>
      <c r="E12" s="197">
        <f t="shared" si="0"/>
        <v>13566.666666666668</v>
      </c>
    </row>
    <row r="13" spans="1:5" ht="30" x14ac:dyDescent="0.25">
      <c r="A13" s="237">
        <v>12</v>
      </c>
      <c r="B13" s="238" t="s">
        <v>58</v>
      </c>
      <c r="C13" s="1">
        <v>1500</v>
      </c>
      <c r="D13" s="187">
        <v>6.4666666666666659</v>
      </c>
      <c r="E13" s="197">
        <f t="shared" si="0"/>
        <v>9699.9999999999982</v>
      </c>
    </row>
    <row r="14" spans="1:5" x14ac:dyDescent="0.25">
      <c r="A14" s="242">
        <v>13</v>
      </c>
      <c r="B14" s="243" t="s">
        <v>98</v>
      </c>
      <c r="C14" s="198">
        <v>800</v>
      </c>
      <c r="D14" s="199">
        <v>16.150000000000002</v>
      </c>
      <c r="E14" s="197">
        <f t="shared" si="0"/>
        <v>12920.000000000002</v>
      </c>
    </row>
    <row r="15" spans="1:5" ht="45" x14ac:dyDescent="0.25">
      <c r="A15" s="237">
        <v>14</v>
      </c>
      <c r="B15" s="238" t="s">
        <v>99</v>
      </c>
      <c r="C15" s="1">
        <v>800</v>
      </c>
      <c r="D15" s="187">
        <v>4.3166666666666664</v>
      </c>
      <c r="E15" s="197">
        <f t="shared" si="0"/>
        <v>3453.333333333333</v>
      </c>
    </row>
    <row r="16" spans="1:5" x14ac:dyDescent="0.25">
      <c r="A16" s="242">
        <v>15</v>
      </c>
      <c r="B16" s="243" t="s">
        <v>59</v>
      </c>
      <c r="C16" s="198">
        <v>1300</v>
      </c>
      <c r="D16" s="199">
        <v>26</v>
      </c>
      <c r="E16" s="197">
        <f t="shared" si="0"/>
        <v>33800</v>
      </c>
    </row>
    <row r="17" spans="1:5" ht="45" x14ac:dyDescent="0.25">
      <c r="A17" s="237">
        <v>16</v>
      </c>
      <c r="B17" s="238" t="s">
        <v>60</v>
      </c>
      <c r="C17" s="1">
        <v>3000</v>
      </c>
      <c r="D17" s="187">
        <v>4.3666666666666663</v>
      </c>
      <c r="E17" s="197">
        <f t="shared" si="0"/>
        <v>13099.999999999998</v>
      </c>
    </row>
    <row r="18" spans="1:5" ht="45" x14ac:dyDescent="0.25">
      <c r="A18" s="242">
        <v>17</v>
      </c>
      <c r="B18" s="243" t="s">
        <v>86</v>
      </c>
      <c r="C18" s="198">
        <v>1000</v>
      </c>
      <c r="D18" s="199">
        <v>5</v>
      </c>
      <c r="E18" s="197">
        <f t="shared" si="0"/>
        <v>5000</v>
      </c>
    </row>
    <row r="19" spans="1:5" ht="60" x14ac:dyDescent="0.25">
      <c r="A19" s="237">
        <v>18</v>
      </c>
      <c r="B19" s="238" t="s">
        <v>61</v>
      </c>
      <c r="C19" s="1">
        <v>6000</v>
      </c>
      <c r="D19" s="187">
        <v>10.25</v>
      </c>
      <c r="E19" s="197">
        <f t="shared" si="0"/>
        <v>61500</v>
      </c>
    </row>
    <row r="20" spans="1:5" x14ac:dyDescent="0.25">
      <c r="A20" s="242">
        <v>19</v>
      </c>
      <c r="B20" s="243" t="s">
        <v>112</v>
      </c>
      <c r="C20" s="198">
        <v>100</v>
      </c>
      <c r="D20" s="199">
        <v>49.766666666666673</v>
      </c>
      <c r="E20" s="197">
        <f t="shared" si="0"/>
        <v>4976.666666666667</v>
      </c>
    </row>
    <row r="21" spans="1:5" ht="45" x14ac:dyDescent="0.25">
      <c r="A21" s="239">
        <v>20</v>
      </c>
      <c r="B21" s="240" t="s">
        <v>117</v>
      </c>
      <c r="C21" s="1">
        <v>300</v>
      </c>
      <c r="D21" s="187">
        <v>4.8666666666666663</v>
      </c>
      <c r="E21" s="197">
        <f t="shared" si="0"/>
        <v>1459.9999999999998</v>
      </c>
    </row>
    <row r="22" spans="1:5" x14ac:dyDescent="0.25">
      <c r="A22" s="244">
        <v>21</v>
      </c>
      <c r="B22" s="245" t="s">
        <v>100</v>
      </c>
      <c r="C22" s="198">
        <v>500</v>
      </c>
      <c r="D22" s="199">
        <v>34.666666666666664</v>
      </c>
      <c r="E22" s="197">
        <f t="shared" si="0"/>
        <v>17333.333333333332</v>
      </c>
    </row>
    <row r="23" spans="1:5" x14ac:dyDescent="0.25">
      <c r="A23" s="239">
        <v>22</v>
      </c>
      <c r="B23" s="240" t="s">
        <v>62</v>
      </c>
      <c r="C23" s="1">
        <v>2500</v>
      </c>
      <c r="D23" s="187">
        <v>10.833333333333334</v>
      </c>
      <c r="E23" s="197">
        <f t="shared" si="0"/>
        <v>27083.333333333336</v>
      </c>
    </row>
    <row r="24" spans="1:5" ht="30" x14ac:dyDescent="0.25">
      <c r="A24" s="244">
        <v>23</v>
      </c>
      <c r="B24" s="245" t="s">
        <v>63</v>
      </c>
      <c r="C24" s="198">
        <v>1500</v>
      </c>
      <c r="D24" s="199">
        <v>5.4333333333333336</v>
      </c>
      <c r="E24" s="197">
        <f t="shared" si="0"/>
        <v>8150</v>
      </c>
    </row>
    <row r="25" spans="1:5" ht="30" x14ac:dyDescent="0.25">
      <c r="A25" s="239">
        <v>24</v>
      </c>
      <c r="B25" s="240" t="s">
        <v>118</v>
      </c>
      <c r="C25" s="1">
        <v>2000</v>
      </c>
      <c r="D25" s="187">
        <v>15.366666666666667</v>
      </c>
      <c r="E25" s="197">
        <f t="shared" si="0"/>
        <v>30733.333333333336</v>
      </c>
    </row>
    <row r="26" spans="1:5" ht="30" x14ac:dyDescent="0.25">
      <c r="A26" s="244">
        <v>25</v>
      </c>
      <c r="B26" s="245" t="s">
        <v>119</v>
      </c>
      <c r="C26" s="198">
        <v>2200</v>
      </c>
      <c r="D26" s="199">
        <v>3.6666666666666665</v>
      </c>
      <c r="E26" s="197">
        <f t="shared" si="0"/>
        <v>8066.6666666666661</v>
      </c>
    </row>
    <row r="27" spans="1:5" ht="60" x14ac:dyDescent="0.25">
      <c r="A27" s="239">
        <v>26</v>
      </c>
      <c r="B27" s="240" t="s">
        <v>64</v>
      </c>
      <c r="C27" s="1">
        <v>1500</v>
      </c>
      <c r="D27" s="187">
        <v>10.216666666666667</v>
      </c>
      <c r="E27" s="197">
        <f t="shared" si="0"/>
        <v>15325</v>
      </c>
    </row>
    <row r="28" spans="1:5" ht="60" x14ac:dyDescent="0.25">
      <c r="A28" s="242">
        <v>27</v>
      </c>
      <c r="B28" s="245" t="s">
        <v>65</v>
      </c>
      <c r="C28" s="246">
        <v>1500</v>
      </c>
      <c r="D28" s="247">
        <v>9.8166666666666664</v>
      </c>
      <c r="E28" s="248">
        <f t="shared" si="0"/>
        <v>14725</v>
      </c>
    </row>
    <row r="29" spans="1:5" ht="19.5" customHeight="1" x14ac:dyDescent="0.25">
      <c r="A29" s="237">
        <v>28</v>
      </c>
      <c r="B29" s="240" t="s">
        <v>120</v>
      </c>
      <c r="C29" s="250">
        <v>3000</v>
      </c>
      <c r="D29" s="251">
        <v>13.9</v>
      </c>
      <c r="E29" s="285">
        <f t="shared" si="0"/>
        <v>41700</v>
      </c>
    </row>
    <row r="30" spans="1:5" ht="16.5" thickBot="1" x14ac:dyDescent="0.3">
      <c r="E30" s="249">
        <f>SUM(E2:E29)</f>
        <v>540338.33333333326</v>
      </c>
    </row>
  </sheetData>
  <pageMargins left="0.25" right="0.25" top="0.75" bottom="0.75" header="0.3" footer="0.3"/>
  <pageSetup paperSize="9" scale="9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0"/>
  <sheetViews>
    <sheetView workbookViewId="0">
      <selection activeCell="M19" sqref="M19"/>
    </sheetView>
  </sheetViews>
  <sheetFormatPr defaultRowHeight="15.75" x14ac:dyDescent="0.25"/>
  <cols>
    <col min="1" max="1" width="4.28515625" style="65" customWidth="1"/>
    <col min="2" max="2" width="66.7109375" style="65" customWidth="1"/>
    <col min="3" max="3" width="19.5703125" style="65" customWidth="1"/>
    <col min="4" max="4" width="20" style="65" customWidth="1"/>
    <col min="5" max="5" width="18.28515625" style="65" customWidth="1"/>
    <col min="6" max="6" width="10" style="65" customWidth="1"/>
    <col min="7" max="7" width="13.5703125" style="65" customWidth="1"/>
    <col min="8" max="16384" width="9.140625" style="65"/>
  </cols>
  <sheetData>
    <row r="1" spans="1:7" x14ac:dyDescent="0.25">
      <c r="A1" s="128"/>
      <c r="B1" s="276" t="s">
        <v>121</v>
      </c>
      <c r="C1" s="276"/>
      <c r="D1" s="276"/>
      <c r="E1" s="276"/>
      <c r="F1" s="276"/>
      <c r="G1" s="276"/>
    </row>
    <row r="2" spans="1:7" x14ac:dyDescent="0.25">
      <c r="A2" s="128"/>
      <c r="B2" s="128" t="s">
        <v>66</v>
      </c>
      <c r="C2" s="128" t="s">
        <v>67</v>
      </c>
      <c r="D2" s="95" t="s">
        <v>103</v>
      </c>
      <c r="E2" s="128" t="s">
        <v>68</v>
      </c>
      <c r="F2" s="128" t="s">
        <v>69</v>
      </c>
      <c r="G2" s="131" t="s">
        <v>84</v>
      </c>
    </row>
    <row r="3" spans="1:7" x14ac:dyDescent="0.25">
      <c r="A3" s="236"/>
      <c r="B3" s="236" t="s">
        <v>104</v>
      </c>
      <c r="C3" s="170" t="s">
        <v>106</v>
      </c>
      <c r="D3" s="95">
        <v>80315593091</v>
      </c>
      <c r="E3" s="170" t="s">
        <v>105</v>
      </c>
      <c r="F3" s="128"/>
      <c r="G3" s="131"/>
    </row>
    <row r="4" spans="1:7" x14ac:dyDescent="0.25">
      <c r="A4" s="242">
        <v>1</v>
      </c>
      <c r="B4" s="243" t="s">
        <v>51</v>
      </c>
      <c r="C4" s="235">
        <v>5.95</v>
      </c>
      <c r="D4" s="202">
        <v>6.9</v>
      </c>
      <c r="E4" s="202">
        <v>5.9</v>
      </c>
      <c r="F4" s="203">
        <f>C4+D4+E4</f>
        <v>18.75</v>
      </c>
      <c r="G4" s="171">
        <f>F4/3</f>
        <v>6.25</v>
      </c>
    </row>
    <row r="5" spans="1:7" ht="30" x14ac:dyDescent="0.25">
      <c r="A5" s="237">
        <v>2</v>
      </c>
      <c r="B5" s="238" t="s">
        <v>52</v>
      </c>
      <c r="C5" s="234">
        <v>38</v>
      </c>
      <c r="D5" s="201">
        <v>36</v>
      </c>
      <c r="E5" s="201">
        <v>35</v>
      </c>
      <c r="F5" s="241">
        <f t="shared" ref="F5:F31" si="0">C5+D5+E5</f>
        <v>109</v>
      </c>
      <c r="G5" s="171">
        <f t="shared" ref="G5:G31" si="1">F5/3</f>
        <v>36.333333333333336</v>
      </c>
    </row>
    <row r="6" spans="1:7" x14ac:dyDescent="0.25">
      <c r="A6" s="242">
        <v>3</v>
      </c>
      <c r="B6" s="243" t="s">
        <v>53</v>
      </c>
      <c r="C6" s="235">
        <v>3.9</v>
      </c>
      <c r="D6" s="202">
        <v>4.0999999999999996</v>
      </c>
      <c r="E6" s="202">
        <v>3.8</v>
      </c>
      <c r="F6" s="203">
        <f t="shared" si="0"/>
        <v>11.8</v>
      </c>
      <c r="G6" s="171">
        <f t="shared" si="1"/>
        <v>3.9333333333333336</v>
      </c>
    </row>
    <row r="7" spans="1:7" x14ac:dyDescent="0.25">
      <c r="A7" s="237">
        <v>4</v>
      </c>
      <c r="B7" s="238" t="s">
        <v>54</v>
      </c>
      <c r="C7" s="234">
        <v>5.2</v>
      </c>
      <c r="D7" s="201">
        <v>5.8</v>
      </c>
      <c r="E7" s="201">
        <v>4.95</v>
      </c>
      <c r="F7" s="241">
        <f t="shared" si="0"/>
        <v>15.95</v>
      </c>
      <c r="G7" s="171">
        <f t="shared" si="1"/>
        <v>5.3166666666666664</v>
      </c>
    </row>
    <row r="8" spans="1:7" ht="30" x14ac:dyDescent="0.25">
      <c r="A8" s="242">
        <v>5</v>
      </c>
      <c r="B8" s="243" t="s">
        <v>55</v>
      </c>
      <c r="C8" s="235">
        <v>5.9</v>
      </c>
      <c r="D8" s="202">
        <v>6.2</v>
      </c>
      <c r="E8" s="202">
        <v>5.85</v>
      </c>
      <c r="F8" s="203">
        <f t="shared" si="0"/>
        <v>17.950000000000003</v>
      </c>
      <c r="G8" s="171">
        <f t="shared" si="1"/>
        <v>5.9833333333333343</v>
      </c>
    </row>
    <row r="9" spans="1:7" ht="30" x14ac:dyDescent="0.25">
      <c r="A9" s="237">
        <v>6</v>
      </c>
      <c r="B9" s="238" t="s">
        <v>56</v>
      </c>
      <c r="C9" s="234">
        <v>6.2</v>
      </c>
      <c r="D9" s="201">
        <v>6.9</v>
      </c>
      <c r="E9" s="201">
        <v>5.9</v>
      </c>
      <c r="F9" s="241">
        <f t="shared" si="0"/>
        <v>19</v>
      </c>
      <c r="G9" s="171">
        <f t="shared" si="1"/>
        <v>6.333333333333333</v>
      </c>
    </row>
    <row r="10" spans="1:7" x14ac:dyDescent="0.25">
      <c r="A10" s="242">
        <v>7</v>
      </c>
      <c r="B10" s="243" t="s">
        <v>85</v>
      </c>
      <c r="C10" s="235">
        <v>5.5</v>
      </c>
      <c r="D10" s="202">
        <v>6.6</v>
      </c>
      <c r="E10" s="202">
        <v>5.9</v>
      </c>
      <c r="F10" s="203">
        <f t="shared" si="0"/>
        <v>18</v>
      </c>
      <c r="G10" s="171">
        <f t="shared" si="1"/>
        <v>6</v>
      </c>
    </row>
    <row r="11" spans="1:7" x14ac:dyDescent="0.25">
      <c r="A11" s="237">
        <v>8</v>
      </c>
      <c r="B11" s="238" t="s">
        <v>96</v>
      </c>
      <c r="C11" s="234">
        <v>6</v>
      </c>
      <c r="D11" s="201">
        <v>6.25</v>
      </c>
      <c r="E11" s="201">
        <v>5.95</v>
      </c>
      <c r="F11" s="241">
        <f t="shared" si="0"/>
        <v>18.2</v>
      </c>
      <c r="G11" s="171">
        <f t="shared" si="1"/>
        <v>6.0666666666666664</v>
      </c>
    </row>
    <row r="12" spans="1:7" ht="45" x14ac:dyDescent="0.25">
      <c r="A12" s="242">
        <v>9</v>
      </c>
      <c r="B12" s="243" t="s">
        <v>116</v>
      </c>
      <c r="C12" s="235">
        <v>33</v>
      </c>
      <c r="D12" s="202">
        <v>34</v>
      </c>
      <c r="E12" s="202">
        <v>32</v>
      </c>
      <c r="F12" s="203">
        <f t="shared" si="0"/>
        <v>99</v>
      </c>
      <c r="G12" s="171">
        <f t="shared" si="1"/>
        <v>33</v>
      </c>
    </row>
    <row r="13" spans="1:7" x14ac:dyDescent="0.25">
      <c r="A13" s="237">
        <v>10</v>
      </c>
      <c r="B13" s="238" t="s">
        <v>97</v>
      </c>
      <c r="C13" s="234">
        <v>15.95</v>
      </c>
      <c r="D13" s="201">
        <v>16.5</v>
      </c>
      <c r="E13" s="201">
        <v>16</v>
      </c>
      <c r="F13" s="241">
        <f t="shared" si="0"/>
        <v>48.45</v>
      </c>
      <c r="G13" s="171">
        <f t="shared" si="1"/>
        <v>16.150000000000002</v>
      </c>
    </row>
    <row r="14" spans="1:7" ht="30" x14ac:dyDescent="0.25">
      <c r="A14" s="242">
        <v>11</v>
      </c>
      <c r="B14" s="243" t="s">
        <v>57</v>
      </c>
      <c r="C14" s="235">
        <v>6.9</v>
      </c>
      <c r="D14" s="202">
        <v>6.95</v>
      </c>
      <c r="E14" s="202">
        <v>6.5</v>
      </c>
      <c r="F14" s="203">
        <f t="shared" si="0"/>
        <v>20.350000000000001</v>
      </c>
      <c r="G14" s="171">
        <f t="shared" si="1"/>
        <v>6.7833333333333341</v>
      </c>
    </row>
    <row r="15" spans="1:7" ht="30" x14ac:dyDescent="0.25">
      <c r="A15" s="237">
        <v>12</v>
      </c>
      <c r="B15" s="238" t="s">
        <v>58</v>
      </c>
      <c r="C15" s="234">
        <v>6.5</v>
      </c>
      <c r="D15" s="201">
        <v>6.95</v>
      </c>
      <c r="E15" s="201">
        <v>5.95</v>
      </c>
      <c r="F15" s="241">
        <f t="shared" si="0"/>
        <v>19.399999999999999</v>
      </c>
      <c r="G15" s="171">
        <f t="shared" si="1"/>
        <v>6.4666666666666659</v>
      </c>
    </row>
    <row r="16" spans="1:7" x14ac:dyDescent="0.25">
      <c r="A16" s="242">
        <v>13</v>
      </c>
      <c r="B16" s="243" t="s">
        <v>98</v>
      </c>
      <c r="C16" s="235">
        <v>15.95</v>
      </c>
      <c r="D16" s="202">
        <v>16.5</v>
      </c>
      <c r="E16" s="202">
        <v>16</v>
      </c>
      <c r="F16" s="203">
        <f t="shared" si="0"/>
        <v>48.45</v>
      </c>
      <c r="G16" s="171">
        <f t="shared" si="1"/>
        <v>16.150000000000002</v>
      </c>
    </row>
    <row r="17" spans="1:7" ht="30" x14ac:dyDescent="0.25">
      <c r="A17" s="237">
        <v>14</v>
      </c>
      <c r="B17" s="238" t="s">
        <v>99</v>
      </c>
      <c r="C17" s="234">
        <v>4.25</v>
      </c>
      <c r="D17" s="201">
        <v>4.5</v>
      </c>
      <c r="E17" s="201">
        <v>4.2</v>
      </c>
      <c r="F17" s="241">
        <f t="shared" si="0"/>
        <v>12.95</v>
      </c>
      <c r="G17" s="171">
        <f t="shared" si="1"/>
        <v>4.3166666666666664</v>
      </c>
    </row>
    <row r="18" spans="1:7" x14ac:dyDescent="0.25">
      <c r="A18" s="242">
        <v>15</v>
      </c>
      <c r="B18" s="243" t="s">
        <v>59</v>
      </c>
      <c r="C18" s="235">
        <v>25</v>
      </c>
      <c r="D18" s="202">
        <v>27</v>
      </c>
      <c r="E18" s="202">
        <v>26</v>
      </c>
      <c r="F18" s="203">
        <f t="shared" si="0"/>
        <v>78</v>
      </c>
      <c r="G18" s="171">
        <f t="shared" si="1"/>
        <v>26</v>
      </c>
    </row>
    <row r="19" spans="1:7" ht="30" x14ac:dyDescent="0.25">
      <c r="A19" s="237">
        <v>16</v>
      </c>
      <c r="B19" s="238" t="s">
        <v>60</v>
      </c>
      <c r="C19" s="234">
        <v>4.3</v>
      </c>
      <c r="D19" s="201">
        <v>4.5999999999999996</v>
      </c>
      <c r="E19" s="201">
        <v>4.2</v>
      </c>
      <c r="F19" s="241">
        <f t="shared" si="0"/>
        <v>13.099999999999998</v>
      </c>
      <c r="G19" s="171">
        <f t="shared" si="1"/>
        <v>4.3666666666666663</v>
      </c>
    </row>
    <row r="20" spans="1:7" ht="30" x14ac:dyDescent="0.25">
      <c r="A20" s="242">
        <v>17</v>
      </c>
      <c r="B20" s="243" t="s">
        <v>86</v>
      </c>
      <c r="C20" s="235">
        <v>4.8499999999999996</v>
      </c>
      <c r="D20" s="202">
        <v>5.2</v>
      </c>
      <c r="E20" s="202">
        <v>4.95</v>
      </c>
      <c r="F20" s="203">
        <f t="shared" si="0"/>
        <v>15</v>
      </c>
      <c r="G20" s="171">
        <f t="shared" si="1"/>
        <v>5</v>
      </c>
    </row>
    <row r="21" spans="1:7" ht="45" x14ac:dyDescent="0.25">
      <c r="A21" s="237">
        <v>18</v>
      </c>
      <c r="B21" s="238" t="s">
        <v>61</v>
      </c>
      <c r="C21" s="234">
        <v>9.9499999999999993</v>
      </c>
      <c r="D21" s="201">
        <v>10.9</v>
      </c>
      <c r="E21" s="201">
        <v>9.9</v>
      </c>
      <c r="F21" s="241">
        <f t="shared" si="0"/>
        <v>30.75</v>
      </c>
      <c r="G21" s="171">
        <f t="shared" si="1"/>
        <v>10.25</v>
      </c>
    </row>
    <row r="22" spans="1:7" x14ac:dyDescent="0.25">
      <c r="A22" s="242">
        <v>19</v>
      </c>
      <c r="B22" s="243" t="s">
        <v>112</v>
      </c>
      <c r="C22" s="235">
        <v>50</v>
      </c>
      <c r="D22" s="202">
        <v>49.8</v>
      </c>
      <c r="E22" s="202">
        <v>49.5</v>
      </c>
      <c r="F22" s="203">
        <f t="shared" si="0"/>
        <v>149.30000000000001</v>
      </c>
      <c r="G22" s="171">
        <f t="shared" si="1"/>
        <v>49.766666666666673</v>
      </c>
    </row>
    <row r="23" spans="1:7" ht="45" x14ac:dyDescent="0.25">
      <c r="A23" s="239">
        <v>20</v>
      </c>
      <c r="B23" s="240" t="s">
        <v>117</v>
      </c>
      <c r="C23" s="234">
        <v>5</v>
      </c>
      <c r="D23" s="201">
        <v>5.0999999999999996</v>
      </c>
      <c r="E23" s="201">
        <v>4.5</v>
      </c>
      <c r="F23" s="241">
        <f t="shared" si="0"/>
        <v>14.6</v>
      </c>
      <c r="G23" s="171">
        <f t="shared" si="1"/>
        <v>4.8666666666666663</v>
      </c>
    </row>
    <row r="24" spans="1:7" x14ac:dyDescent="0.25">
      <c r="A24" s="244">
        <v>21</v>
      </c>
      <c r="B24" s="245" t="s">
        <v>100</v>
      </c>
      <c r="C24" s="235">
        <v>34</v>
      </c>
      <c r="D24" s="202">
        <v>35</v>
      </c>
      <c r="E24" s="202">
        <v>35</v>
      </c>
      <c r="F24" s="203">
        <f t="shared" si="0"/>
        <v>104</v>
      </c>
      <c r="G24" s="171">
        <f t="shared" si="1"/>
        <v>34.666666666666664</v>
      </c>
    </row>
    <row r="25" spans="1:7" x14ac:dyDescent="0.25">
      <c r="A25" s="239">
        <v>22</v>
      </c>
      <c r="B25" s="240" t="s">
        <v>62</v>
      </c>
      <c r="C25" s="234">
        <v>10.5</v>
      </c>
      <c r="D25" s="201">
        <v>11</v>
      </c>
      <c r="E25" s="201">
        <v>11</v>
      </c>
      <c r="F25" s="241">
        <f t="shared" si="0"/>
        <v>32.5</v>
      </c>
      <c r="G25" s="171">
        <f t="shared" si="1"/>
        <v>10.833333333333334</v>
      </c>
    </row>
    <row r="26" spans="1:7" ht="30" x14ac:dyDescent="0.25">
      <c r="A26" s="244">
        <v>23</v>
      </c>
      <c r="B26" s="245" t="s">
        <v>63</v>
      </c>
      <c r="C26" s="235">
        <v>5</v>
      </c>
      <c r="D26" s="202">
        <v>5.8</v>
      </c>
      <c r="E26" s="202">
        <v>5.5</v>
      </c>
      <c r="F26" s="203">
        <f t="shared" si="0"/>
        <v>16.3</v>
      </c>
      <c r="G26" s="171">
        <f t="shared" si="1"/>
        <v>5.4333333333333336</v>
      </c>
    </row>
    <row r="27" spans="1:7" ht="30" x14ac:dyDescent="0.25">
      <c r="A27" s="239">
        <v>24</v>
      </c>
      <c r="B27" s="240" t="s">
        <v>118</v>
      </c>
      <c r="C27" s="234">
        <v>15.2</v>
      </c>
      <c r="D27" s="201">
        <v>15.9</v>
      </c>
      <c r="E27" s="201">
        <v>15</v>
      </c>
      <c r="F27" s="241">
        <f t="shared" si="0"/>
        <v>46.1</v>
      </c>
      <c r="G27" s="171">
        <f t="shared" si="1"/>
        <v>15.366666666666667</v>
      </c>
    </row>
    <row r="28" spans="1:7" ht="30" x14ac:dyDescent="0.25">
      <c r="A28" s="244">
        <v>25</v>
      </c>
      <c r="B28" s="245" t="s">
        <v>119</v>
      </c>
      <c r="C28" s="235">
        <v>3.8</v>
      </c>
      <c r="D28" s="202">
        <v>3.7</v>
      </c>
      <c r="E28" s="202">
        <v>3.5</v>
      </c>
      <c r="F28" s="203">
        <f t="shared" si="0"/>
        <v>11</v>
      </c>
      <c r="G28" s="171">
        <f t="shared" si="1"/>
        <v>3.6666666666666665</v>
      </c>
    </row>
    <row r="29" spans="1:7" ht="45" x14ac:dyDescent="0.25">
      <c r="A29" s="239">
        <v>26</v>
      </c>
      <c r="B29" s="240" t="s">
        <v>64</v>
      </c>
      <c r="C29" s="234">
        <v>9.9499999999999993</v>
      </c>
      <c r="D29" s="201">
        <v>10.8</v>
      </c>
      <c r="E29" s="201">
        <v>9.9</v>
      </c>
      <c r="F29" s="241">
        <f t="shared" si="0"/>
        <v>30.65</v>
      </c>
      <c r="G29" s="171">
        <f t="shared" si="1"/>
        <v>10.216666666666667</v>
      </c>
    </row>
    <row r="30" spans="1:7" ht="45" x14ac:dyDescent="0.25">
      <c r="A30" s="242">
        <v>27</v>
      </c>
      <c r="B30" s="245" t="s">
        <v>65</v>
      </c>
      <c r="C30" s="235">
        <v>9.4499999999999993</v>
      </c>
      <c r="D30" s="202">
        <v>10.5</v>
      </c>
      <c r="E30" s="202">
        <v>9.5</v>
      </c>
      <c r="F30" s="203">
        <f t="shared" si="0"/>
        <v>29.45</v>
      </c>
      <c r="G30" s="171">
        <f t="shared" si="1"/>
        <v>9.8166666666666664</v>
      </c>
    </row>
    <row r="31" spans="1:7" x14ac:dyDescent="0.25">
      <c r="A31" s="237">
        <v>28</v>
      </c>
      <c r="B31" s="240" t="s">
        <v>120</v>
      </c>
      <c r="C31" s="234">
        <v>13.9</v>
      </c>
      <c r="D31" s="201">
        <v>13.8</v>
      </c>
      <c r="E31" s="201">
        <v>14</v>
      </c>
      <c r="F31" s="241">
        <f t="shared" si="0"/>
        <v>41.7</v>
      </c>
      <c r="G31" s="171">
        <f t="shared" si="1"/>
        <v>13.9</v>
      </c>
    </row>
    <row r="32" spans="1:7" x14ac:dyDescent="0.25">
      <c r="E32" s="130"/>
      <c r="G32" s="179"/>
    </row>
    <row r="33" spans="5:5" x14ac:dyDescent="0.25">
      <c r="E33" s="130"/>
    </row>
    <row r="34" spans="5:5" x14ac:dyDescent="0.25">
      <c r="E34" s="130"/>
    </row>
    <row r="35" spans="5:5" x14ac:dyDescent="0.25">
      <c r="E35" s="130"/>
    </row>
    <row r="36" spans="5:5" x14ac:dyDescent="0.25">
      <c r="E36" s="130"/>
    </row>
    <row r="37" spans="5:5" x14ac:dyDescent="0.25">
      <c r="E37" s="130"/>
    </row>
    <row r="38" spans="5:5" x14ac:dyDescent="0.25">
      <c r="E38" s="130"/>
    </row>
    <row r="39" spans="5:5" x14ac:dyDescent="0.25">
      <c r="E39" s="130"/>
    </row>
    <row r="40" spans="5:5" x14ac:dyDescent="0.25">
      <c r="E40" s="130"/>
    </row>
    <row r="41" spans="5:5" x14ac:dyDescent="0.25">
      <c r="E41" s="130"/>
    </row>
    <row r="42" spans="5:5" x14ac:dyDescent="0.25">
      <c r="E42" s="130"/>
    </row>
    <row r="43" spans="5:5" x14ac:dyDescent="0.25">
      <c r="E43" s="130"/>
    </row>
    <row r="44" spans="5:5" x14ac:dyDescent="0.25">
      <c r="E44" s="130"/>
    </row>
    <row r="45" spans="5:5" x14ac:dyDescent="0.25">
      <c r="E45" s="130"/>
    </row>
    <row r="46" spans="5:5" x14ac:dyDescent="0.25">
      <c r="E46" s="130"/>
    </row>
    <row r="47" spans="5:5" x14ac:dyDescent="0.25">
      <c r="E47" s="130"/>
    </row>
    <row r="48" spans="5:5" x14ac:dyDescent="0.25">
      <c r="E48" s="130"/>
    </row>
    <row r="49" spans="5:5" x14ac:dyDescent="0.25">
      <c r="E49" s="129"/>
    </row>
    <row r="50" spans="5:5" x14ac:dyDescent="0.25">
      <c r="E50" s="129"/>
    </row>
  </sheetData>
  <mergeCells count="1">
    <mergeCell ref="B1:G1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TOTAL</vt:lpstr>
      <vt:lpstr>FUNDAMENTAL</vt:lpstr>
      <vt:lpstr>INFANTIL</vt:lpstr>
      <vt:lpstr>VERBAS FUNDAMENTAL</vt:lpstr>
      <vt:lpstr>VERBA INFANTIL</vt:lpstr>
      <vt:lpstr>ITENS</vt:lpstr>
      <vt:lpstr>MÉDIA DE PREÇO</vt:lpstr>
      <vt:lpstr>FUNDAMENTAL!Area_de_impressao</vt:lpstr>
      <vt:lpstr>INFANTIL!Area_de_impressao</vt:lpstr>
      <vt:lpstr>TOTAL!Area_de_impressao</vt:lpstr>
      <vt:lpstr>'VERBA INFANTIL'!Area_de_impressao</vt:lpstr>
      <vt:lpstr>'VERBAS FUNDAMENTAL'!Area_de_impressao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smec12</dc:creator>
  <cp:lastModifiedBy>SMEC17</cp:lastModifiedBy>
  <cp:lastPrinted>2023-12-19T16:04:57Z</cp:lastPrinted>
  <dcterms:created xsi:type="dcterms:W3CDTF">2018-03-15T20:13:25Z</dcterms:created>
  <dcterms:modified xsi:type="dcterms:W3CDTF">2023-12-19T16:05:00Z</dcterms:modified>
</cp:coreProperties>
</file>